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75" tabRatio="757" activeTab="0"/>
  </bookViews>
  <sheets>
    <sheet name="İkinci Öğretim" sheetId="1" r:id="rId1"/>
    <sheet name="Tezsiz Y.Lisans" sheetId="2" r:id="rId2"/>
    <sheet name="Yaz Okulu " sheetId="3" r:id="rId3"/>
    <sheet name="SKS-KİRA GEL. BİL.ARŞ." sheetId="4" r:id="rId4"/>
  </sheets>
  <definedNames>
    <definedName name="_xlnm.Print_Titles" localSheetId="0">'İkinci Öğretim'!$1:$6</definedName>
    <definedName name="_xlnm.Print_Titles" localSheetId="1">'Tezsiz Y.Lisans'!$1:$6</definedName>
    <definedName name="_xlnm.Print_Titles" localSheetId="2">'Yaz Okulu '!$1:$6</definedName>
  </definedNames>
  <calcPr fullCalcOnLoad="1"/>
</workbook>
</file>

<file path=xl/sharedStrings.xml><?xml version="1.0" encoding="utf-8"?>
<sst xmlns="http://schemas.openxmlformats.org/spreadsheetml/2006/main" count="484" uniqueCount="140">
  <si>
    <t>KURUMSAL SINIFLANDIRMA</t>
  </si>
  <si>
    <t>FONKSİYONEL SINIFLANDIRMA</t>
  </si>
  <si>
    <t>EKONOMİK SINIFLANDIRMA</t>
  </si>
  <si>
    <t>A  Ç  I  K  L  A  M  A</t>
  </si>
  <si>
    <t>I</t>
  </si>
  <si>
    <t>II</t>
  </si>
  <si>
    <t>III</t>
  </si>
  <si>
    <t>IV</t>
  </si>
  <si>
    <t>01</t>
  </si>
  <si>
    <t>03</t>
  </si>
  <si>
    <t>02</t>
  </si>
  <si>
    <t xml:space="preserve">TOPLAM  </t>
  </si>
  <si>
    <t>ECZACILIK FAKÜLTESİ</t>
  </si>
  <si>
    <t>FEN FAKÜLTESİ</t>
  </si>
  <si>
    <t>MÜHENDİSLİK FAKÜLTESİ</t>
  </si>
  <si>
    <t>EĞİTİM FAKÜLTESİ</t>
  </si>
  <si>
    <t>İKTİSADİ VE İDARİ BİLİMLER FAKÜLTESİ</t>
  </si>
  <si>
    <t>EDEBİYAT FAKÜLTESİ</t>
  </si>
  <si>
    <t>YABANCI DİLLER YÜKSEKOKULU</t>
  </si>
  <si>
    <t>FİN.
TİPİ</t>
  </si>
  <si>
    <t>Mal ve Hizmet Alım Giderleri</t>
  </si>
  <si>
    <t>Personel Giderleri (Ek Ders Ücreti)</t>
  </si>
  <si>
    <t>Sos.Güv.Kur. Devlet Primi Gid.</t>
  </si>
  <si>
    <t>ÜNİVERSİTE   -    GENEL</t>
  </si>
  <si>
    <t>ÜNİVERSİTE PAYI</t>
  </si>
  <si>
    <t>SOSYAL BİLİMLER MESLEK YÜKSEKOKULU</t>
  </si>
  <si>
    <t>SKS PAYI</t>
  </si>
  <si>
    <t>POLATLI TEKNİK BİLİMLER MESLEK YÜKSEKOKULU</t>
  </si>
  <si>
    <t>BALA MESLEK YÜKSEKOKULU</t>
  </si>
  <si>
    <t>Bilimsel Araştırmalar</t>
  </si>
  <si>
    <t>BİLİŞİM ENSTİTÜSÜ (TEZSİZ YÜKSEKLİSANS)</t>
  </si>
  <si>
    <t>SOSYAL BİLİMLER ENSTİTÜSÜ(TEZSİZ YÜKSEKLİSANS)</t>
  </si>
  <si>
    <t>1.083,90 TL. önceki yıllardan borcu olup yatıran öğrencilere ait tutarlar toplama dahil değildir</t>
  </si>
  <si>
    <t>SOSYAL BİLİMLER ENSTİTÜSÜ</t>
  </si>
  <si>
    <t>SAĞLIK BİLİMLERİ FAKÜLTESİ</t>
  </si>
  <si>
    <t>2016 Yılı</t>
  </si>
  <si>
    <t>09</t>
  </si>
  <si>
    <t>07</t>
  </si>
  <si>
    <t>KURUM ADI</t>
  </si>
  <si>
    <t>:</t>
  </si>
  <si>
    <t>HACETTEPE ÜNİVERSİTESİ</t>
  </si>
  <si>
    <t>B CETVELİ</t>
  </si>
  <si>
    <t>EKO.KOD.</t>
  </si>
  <si>
    <t>AÇIKLAMALAR</t>
  </si>
  <si>
    <t>İÇERİK</t>
  </si>
  <si>
    <t>Hazine Yardımı</t>
  </si>
  <si>
    <t>Bil.Arş.(DÖSE)</t>
  </si>
  <si>
    <t>Kira Geliri</t>
  </si>
  <si>
    <t>SKS Özgelir</t>
  </si>
  <si>
    <t>Vergi Gelirleri</t>
  </si>
  <si>
    <t>8</t>
  </si>
  <si>
    <t>İdari Harçlar ve Ücretler, Sanayi Dışı Arızi Satışlar</t>
  </si>
  <si>
    <t>1</t>
  </si>
  <si>
    <t>Harçlar</t>
  </si>
  <si>
    <t>Diğer Harçlar</t>
  </si>
  <si>
    <t>Teşabbüs ve Mülkiyet Gelirleri</t>
  </si>
  <si>
    <t>Mal ve Hizmet Satış Gelirleri</t>
  </si>
  <si>
    <t>Mal Satış Gelirleri</t>
  </si>
  <si>
    <t xml:space="preserve">Şartname , Basılı Evrak, Form Satış Gelirleri </t>
  </si>
  <si>
    <t>İhale Şartname Satış Geliri</t>
  </si>
  <si>
    <t>Kitap,Yayın vb. Satış Gelirleri</t>
  </si>
  <si>
    <t>2</t>
  </si>
  <si>
    <t>Döner sermaye ve benzeri kurumlar karları</t>
  </si>
  <si>
    <t>90</t>
  </si>
  <si>
    <t>Diğer kurumlar karları</t>
  </si>
  <si>
    <t>Hizmet Gelirleri</t>
  </si>
  <si>
    <t>Muayene, denetim ve kontrol ücretleri</t>
  </si>
  <si>
    <t>Mediko/Öğrenci Sağlık Muayene Ücreti</t>
  </si>
  <si>
    <t>Kurs, Toplantı, Seminer, Eğitim vb. Faaliyet Gelirleri</t>
  </si>
  <si>
    <t>Kursiyer, Tüp Bebek, Y.Dillr Y.Ok. Gelirleri</t>
  </si>
  <si>
    <t>Örgün ve Yaygın Öğretimden Elde Edilen Gelirler</t>
  </si>
  <si>
    <t>Normal Öğrenci Harçları</t>
  </si>
  <si>
    <t>Sınav, Kayıt ve Bunlara İlişkin Diğer Hizmet Gelirleri</t>
  </si>
  <si>
    <t>İkinci Öğretimden Elde Edilen Gelirler</t>
  </si>
  <si>
    <t>İkinci Öğr. Öğrenci Harçları</t>
  </si>
  <si>
    <t>Yaz Okulu Gelirleri</t>
  </si>
  <si>
    <t>Yaz Okulu Öğrenci Harçları</t>
  </si>
  <si>
    <t>Tezsiz Yüksek Lisans Gelirleri</t>
  </si>
  <si>
    <t>Tezsi Y. Lisans Öğrenci Harçları</t>
  </si>
  <si>
    <t>Sosyal Tesis İşletme Gelirleri</t>
  </si>
  <si>
    <t>Öğrencilerden alınan ücretler, (Öğr. Tedavi katkı, kitap baskı, fotokopi, ve AOF'den gelen paylar)</t>
  </si>
  <si>
    <t>Yurt Yatak Ücreti Gelirleri</t>
  </si>
  <si>
    <t>2547 SK. EK: 25'inci maddesine göre elde edilen gelirler</t>
  </si>
  <si>
    <t>Otopark İşletmesi Gelirleri</t>
  </si>
  <si>
    <t>Diğer Hizmet Gelirleri</t>
  </si>
  <si>
    <t>6</t>
  </si>
  <si>
    <t>Kira Gelirleri</t>
  </si>
  <si>
    <t>Taşınmaz Kiraları</t>
  </si>
  <si>
    <t>Spor Tesisi Kira Gelirleri</t>
  </si>
  <si>
    <t>Kültür Amaçlı Tesis Kira Gelirleri</t>
  </si>
  <si>
    <t>Diğer Taşınmaz Kira Gelirleri</t>
  </si>
  <si>
    <t>Üniversite Taşınmaz Kira Gelirleri</t>
  </si>
  <si>
    <t>Alınan Bağış ve Yardımlar ile Özel Gelirler</t>
  </si>
  <si>
    <t>Merkezi Yönetim Bütçesine Dahil İdar. Al.Bağış ve Yrd.</t>
  </si>
  <si>
    <t>Cari</t>
  </si>
  <si>
    <t>Hazine yardımı</t>
  </si>
  <si>
    <t>Sermaye</t>
  </si>
  <si>
    <t>Diğer Gelirler</t>
  </si>
  <si>
    <t>Faiz Gelirleri</t>
  </si>
  <si>
    <t>9</t>
  </si>
  <si>
    <t>Diğer Faizler</t>
  </si>
  <si>
    <t>Kişilerden Alacaklar Fazileri</t>
  </si>
  <si>
    <t>Kişilerden Alacaklarından Alınan Faiz Geliri</t>
  </si>
  <si>
    <t>Mevduat Faizleri</t>
  </si>
  <si>
    <t>Resmi Hesabın Bankadalki Vadesiz Hesabın Mevduat Faizi</t>
  </si>
  <si>
    <t>Kişi ve Kurumlardan Alınan Paylar</t>
  </si>
  <si>
    <t>Özel Bütçeli İdarelere Ait Paylar</t>
  </si>
  <si>
    <t>Araştırma Projeleri Gelirleri Payı</t>
  </si>
  <si>
    <t>Döner Sermayeden Bil. Araştıma Birimi Payı</t>
  </si>
  <si>
    <t>Diğer Çeşitli Gelirler</t>
  </si>
  <si>
    <t>İrat Kaydedilecek Nakdi Teminatlar</t>
  </si>
  <si>
    <t>Teminatın Gelir Kaydı</t>
  </si>
  <si>
    <t>İrat Kaydedilecek Teminat Mektupları</t>
  </si>
  <si>
    <t>K U R U M   T O P L A M I</t>
  </si>
  <si>
    <t>* Bu tablo ekonomik sınıflandırmanın ilk iki düzeyinde olacaktır.</t>
  </si>
  <si>
    <t>Öğrenci Katkı Payı Telafi Gelirleri</t>
  </si>
  <si>
    <t>2016 TAVAN ÜSTÜ TOPLAM TEKLİF</t>
  </si>
  <si>
    <t>EĞİTİM BİLİMLERİ ENSTİTÜSÜ (TEZSİZ YÜKSEKLİSANS)</t>
  </si>
  <si>
    <t>2017 Yılı</t>
  </si>
  <si>
    <t>2017 TAVAN ÜSTÜ TOPLAM TEKLİF</t>
  </si>
  <si>
    <t>HACETTEPE ASO 1. OSB MESLEK YÜKSEKOKULU</t>
  </si>
  <si>
    <t>BİRİMLERDEN GELEN</t>
  </si>
  <si>
    <t>SAĞLIK BİLİMLERİ ENSTİTÜSÜ</t>
  </si>
  <si>
    <t>2018 Yılı</t>
  </si>
  <si>
    <t>2018 TAVAN ÜSTÜ TOPLAM TEKLİF</t>
  </si>
  <si>
    <t>SAĞLIK HİZMETLERİ MESLEK YÜKSEKOKULU</t>
  </si>
  <si>
    <t>2018 Tavan Ödeneği</t>
  </si>
  <si>
    <t>2019 Tavan Ödeneği</t>
  </si>
  <si>
    <t>FEN BİLİMLERİ ENSTİTÜSÜ (TEZSİZ YÜKSEKLİSANS)</t>
  </si>
  <si>
    <t>ATATÜRK İLKELERİ VE İNKILAP TARİHİ ENS.</t>
  </si>
  <si>
    <t>SPOR BİLİMLERİ FAKÜLTESİ</t>
  </si>
  <si>
    <t>TÜRKİYAT ARAŞTIRMALARI ENSTİTÜSÜ (DİL ÖĞRETİMİ UYG. VE ARAŞ.MERK.)</t>
  </si>
  <si>
    <t>NÜFUS ETÜDLERİ ENSTİTÜSÜ</t>
  </si>
  <si>
    <t>SEÇMELİ DERSLER BİRİMİ</t>
  </si>
  <si>
    <t>2018-2020 YILI İKİNCİ ÖĞRETİM GELİR TAVANLARI</t>
  </si>
  <si>
    <t>2016 Yıl Sonu Gerçekleşme</t>
  </si>
  <si>
    <t>2017 Haziran Sonu Gerçekleşme</t>
  </si>
  <si>
    <t>2020 Tavan Ödeneği</t>
  </si>
  <si>
    <t>2018-2020 YILI TEZSİZ YÜKSEKLİSANS GELİR TAVANI</t>
  </si>
  <si>
    <t>2018-2020 YILI YAZ OKULU ÖDENEK TEKLİFİ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</si>
</sst>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0"/>
  </numFmts>
  <fonts count="66">
    <font>
      <sz val="11"/>
      <name val="Times New Roman Tur"/>
      <family val="0"/>
    </font>
    <font>
      <sz val="10"/>
      <name val="Arial"/>
      <family val="2"/>
    </font>
    <font>
      <sz val="10"/>
      <name val="Arial Tu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Times New Roman Tur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name val="Arial"/>
      <family val="2"/>
    </font>
    <font>
      <b/>
      <sz val="8"/>
      <name val="Times New Roman Tur"/>
      <family val="1"/>
    </font>
    <font>
      <b/>
      <sz val="14"/>
      <color indexed="62"/>
      <name val="Comic Sans MS"/>
      <family val="4"/>
    </font>
    <font>
      <sz val="11"/>
      <name val="Comic Sans MS"/>
      <family val="4"/>
    </font>
    <font>
      <b/>
      <sz val="11"/>
      <color indexed="62"/>
      <name val="Comic Sans MS"/>
      <family val="4"/>
    </font>
    <font>
      <b/>
      <sz val="10"/>
      <color indexed="62"/>
      <name val="Comic Sans MS"/>
      <family val="4"/>
    </font>
    <font>
      <u val="single"/>
      <sz val="8.25"/>
      <color indexed="12"/>
      <name val="Times New Roman Tur"/>
      <family val="0"/>
    </font>
    <font>
      <u val="single"/>
      <sz val="8.25"/>
      <color indexed="36"/>
      <name val="Times New Roman Tur"/>
      <family val="0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/>
      <right/>
      <top style="thin"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/>
      <right/>
      <top style="medium"/>
      <bottom style="double"/>
    </border>
    <border>
      <left/>
      <right/>
      <top style="double"/>
      <bottom style="double"/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/>
      <right>
        <color indexed="63"/>
      </right>
      <top style="double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49">
      <alignment/>
      <protection/>
    </xf>
    <xf numFmtId="0" fontId="4" fillId="0" borderId="0" xfId="49" applyFont="1">
      <alignment/>
      <protection/>
    </xf>
    <xf numFmtId="0" fontId="4" fillId="0" borderId="0" xfId="49" applyFont="1" applyBorder="1">
      <alignment/>
      <protection/>
    </xf>
    <xf numFmtId="0" fontId="6" fillId="0" borderId="10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0" xfId="49" applyFont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14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1" fillId="0" borderId="0" xfId="49" applyAlignment="1">
      <alignment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3" fontId="4" fillId="0" borderId="0" xfId="49" applyNumberFormat="1" applyFont="1" applyBorder="1" applyAlignment="1">
      <alignment vertical="center"/>
      <protection/>
    </xf>
    <xf numFmtId="3" fontId="1" fillId="0" borderId="0" xfId="49" applyNumberFormat="1" applyBorder="1" applyAlignment="1">
      <alignment vertical="center"/>
      <protection/>
    </xf>
    <xf numFmtId="180" fontId="8" fillId="0" borderId="0" xfId="50" applyNumberFormat="1" applyFont="1" applyBorder="1" applyAlignment="1">
      <alignment horizontal="center" vertical="center"/>
      <protection/>
    </xf>
    <xf numFmtId="1" fontId="8" fillId="0" borderId="0" xfId="50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0" xfId="49" applyFont="1" applyBorder="1" applyAlignment="1" quotePrefix="1">
      <alignment horizontal="center" vertical="center"/>
      <protection/>
    </xf>
    <xf numFmtId="0" fontId="1" fillId="0" borderId="0" xfId="49" applyBorder="1" applyAlignment="1">
      <alignment vertical="center"/>
      <protection/>
    </xf>
    <xf numFmtId="0" fontId="4" fillId="0" borderId="0" xfId="49" applyFont="1" applyAlignment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1" fillId="0" borderId="0" xfId="49" applyBorder="1">
      <alignment/>
      <protection/>
    </xf>
    <xf numFmtId="0" fontId="4" fillId="0" borderId="0" xfId="49" applyFont="1" applyBorder="1" applyAlignment="1">
      <alignment horizontal="left" vertical="center" wrapText="1"/>
      <protection/>
    </xf>
    <xf numFmtId="0" fontId="4" fillId="0" borderId="0" xfId="49" applyFont="1" applyBorder="1" applyAlignment="1">
      <alignment/>
      <protection/>
    </xf>
    <xf numFmtId="0" fontId="5" fillId="0" borderId="0" xfId="49" applyFont="1" applyBorder="1" applyAlignment="1">
      <alignment vertical="center"/>
      <protection/>
    </xf>
    <xf numFmtId="3" fontId="4" fillId="0" borderId="0" xfId="49" applyNumberFormat="1" applyFont="1" applyBorder="1" applyAlignment="1">
      <alignment horizontal="right" vertical="center"/>
      <protection/>
    </xf>
    <xf numFmtId="0" fontId="11" fillId="0" borderId="0" xfId="49" applyFont="1" applyBorder="1" applyAlignment="1">
      <alignment horizontal="center" vertical="center"/>
      <protection/>
    </xf>
    <xf numFmtId="0" fontId="10" fillId="0" borderId="15" xfId="49" applyFont="1" applyBorder="1" applyAlignment="1">
      <alignment horizontal="right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2" fillId="0" borderId="0" xfId="49" applyFont="1" applyAlignment="1">
      <alignment vertical="center"/>
      <protection/>
    </xf>
    <xf numFmtId="0" fontId="1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left" vertical="center"/>
      <protection/>
    </xf>
    <xf numFmtId="3" fontId="1" fillId="0" borderId="0" xfId="49" applyNumberFormat="1" applyFont="1" applyBorder="1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3" fillId="0" borderId="16" xfId="49" applyFont="1" applyBorder="1" applyAlignment="1">
      <alignment horizontal="center" vertical="center"/>
      <protection/>
    </xf>
    <xf numFmtId="180" fontId="13" fillId="0" borderId="17" xfId="50" applyNumberFormat="1" applyFont="1" applyBorder="1" applyAlignment="1">
      <alignment horizontal="center" vertical="center"/>
      <protection/>
    </xf>
    <xf numFmtId="1" fontId="13" fillId="0" borderId="17" xfId="50" applyNumberFormat="1" applyFont="1" applyBorder="1" applyAlignment="1">
      <alignment horizontal="center" vertical="center"/>
      <protection/>
    </xf>
    <xf numFmtId="0" fontId="1" fillId="0" borderId="0" xfId="49" applyFont="1" applyBorder="1" applyAlignment="1">
      <alignment horizontal="left" vertical="center" wrapText="1"/>
      <protection/>
    </xf>
    <xf numFmtId="0" fontId="13" fillId="0" borderId="0" xfId="49" applyFont="1" applyBorder="1" applyAlignment="1">
      <alignment horizontal="center" vertical="center"/>
      <protection/>
    </xf>
    <xf numFmtId="180" fontId="13" fillId="0" borderId="0" xfId="50" applyNumberFormat="1" applyFont="1" applyBorder="1" applyAlignment="1">
      <alignment horizontal="center" vertical="center"/>
      <protection/>
    </xf>
    <xf numFmtId="1" fontId="13" fillId="0" borderId="0" xfId="50" applyNumberFormat="1" applyFont="1" applyBorder="1" applyAlignment="1">
      <alignment horizontal="center" vertical="center"/>
      <protection/>
    </xf>
    <xf numFmtId="0" fontId="1" fillId="0" borderId="0" xfId="49" applyFont="1" applyBorder="1" applyAlignment="1" quotePrefix="1">
      <alignment horizontal="center" vertical="center"/>
      <protection/>
    </xf>
    <xf numFmtId="3" fontId="1" fillId="0" borderId="0" xfId="49" applyNumberFormat="1" applyFont="1" applyBorder="1" applyAlignment="1">
      <alignment horizontal="right" vertical="center"/>
      <protection/>
    </xf>
    <xf numFmtId="3" fontId="11" fillId="0" borderId="15" xfId="49" applyNumberFormat="1" applyFont="1" applyBorder="1" applyAlignment="1">
      <alignment vertical="center"/>
      <protection/>
    </xf>
    <xf numFmtId="0" fontId="15" fillId="0" borderId="0" xfId="49" applyFont="1">
      <alignment/>
      <protection/>
    </xf>
    <xf numFmtId="0" fontId="15" fillId="0" borderId="0" xfId="49" applyFont="1" applyAlignment="1">
      <alignment vertical="center"/>
      <protection/>
    </xf>
    <xf numFmtId="3" fontId="11" fillId="0" borderId="18" xfId="49" applyNumberFormat="1" applyFont="1" applyBorder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12" fillId="0" borderId="0" xfId="49" applyFont="1" applyBorder="1" applyAlignment="1">
      <alignment vertical="center"/>
      <protection/>
    </xf>
    <xf numFmtId="0" fontId="13" fillId="0" borderId="19" xfId="49" applyFont="1" applyBorder="1" applyAlignment="1">
      <alignment horizontal="center" vertical="center"/>
      <protection/>
    </xf>
    <xf numFmtId="180" fontId="13" fillId="0" borderId="20" xfId="50" applyNumberFormat="1" applyFont="1" applyBorder="1" applyAlignment="1">
      <alignment horizontal="center" vertical="center"/>
      <protection/>
    </xf>
    <xf numFmtId="1" fontId="13" fillId="0" borderId="20" xfId="50" applyNumberFormat="1" applyFont="1" applyBorder="1" applyAlignment="1">
      <alignment horizontal="center" vertical="center"/>
      <protection/>
    </xf>
    <xf numFmtId="0" fontId="1" fillId="0" borderId="20" xfId="49" applyFont="1" applyBorder="1" applyAlignment="1">
      <alignment horizontal="center" vertical="center"/>
      <protection/>
    </xf>
    <xf numFmtId="0" fontId="1" fillId="0" borderId="21" xfId="49" applyFont="1" applyBorder="1" applyAlignment="1">
      <alignment horizontal="center" vertical="center"/>
      <protection/>
    </xf>
    <xf numFmtId="0" fontId="1" fillId="0" borderId="22" xfId="49" applyFont="1" applyBorder="1" applyAlignment="1">
      <alignment horizontal="center" vertical="center"/>
      <protection/>
    </xf>
    <xf numFmtId="0" fontId="6" fillId="0" borderId="23" xfId="49" applyFont="1" applyBorder="1" applyAlignment="1">
      <alignment horizontal="left" vertical="center"/>
      <protection/>
    </xf>
    <xf numFmtId="0" fontId="13" fillId="0" borderId="24" xfId="49" applyFont="1" applyBorder="1" applyAlignment="1">
      <alignment horizontal="center" vertical="center"/>
      <protection/>
    </xf>
    <xf numFmtId="180" fontId="13" fillId="0" borderId="25" xfId="50" applyNumberFormat="1" applyFont="1" applyBorder="1" applyAlignment="1">
      <alignment horizontal="center" vertical="center"/>
      <protection/>
    </xf>
    <xf numFmtId="1" fontId="13" fillId="0" borderId="25" xfId="50" applyNumberFormat="1" applyFont="1" applyBorder="1" applyAlignment="1">
      <alignment horizontal="center" vertical="center"/>
      <protection/>
    </xf>
    <xf numFmtId="0" fontId="1" fillId="0" borderId="25" xfId="49" applyFont="1" applyBorder="1" applyAlignment="1">
      <alignment horizontal="center" vertical="center"/>
      <protection/>
    </xf>
    <xf numFmtId="0" fontId="1" fillId="0" borderId="25" xfId="49" applyFont="1" applyBorder="1" applyAlignment="1" quotePrefix="1">
      <alignment horizontal="center" vertical="center"/>
      <protection/>
    </xf>
    <xf numFmtId="0" fontId="1" fillId="0" borderId="26" xfId="49" applyFont="1" applyBorder="1" applyAlignment="1">
      <alignment horizontal="center" vertical="center"/>
      <protection/>
    </xf>
    <xf numFmtId="0" fontId="1" fillId="0" borderId="27" xfId="49" applyFont="1" applyBorder="1" applyAlignment="1">
      <alignment horizontal="center" vertical="center"/>
      <protection/>
    </xf>
    <xf numFmtId="0" fontId="6" fillId="0" borderId="28" xfId="49" applyFont="1" applyBorder="1" applyAlignment="1">
      <alignment horizontal="left" vertical="center"/>
      <protection/>
    </xf>
    <xf numFmtId="3" fontId="1" fillId="0" borderId="29" xfId="49" applyNumberFormat="1" applyFont="1" applyBorder="1" applyAlignment="1">
      <alignment horizontal="right" vertical="center"/>
      <protection/>
    </xf>
    <xf numFmtId="3" fontId="1" fillId="0" borderId="22" xfId="49" applyNumberFormat="1" applyFont="1" applyBorder="1" applyAlignment="1">
      <alignment horizontal="right" vertical="center"/>
      <protection/>
    </xf>
    <xf numFmtId="3" fontId="1" fillId="0" borderId="27" xfId="49" applyNumberFormat="1" applyFont="1" applyBorder="1" applyAlignment="1">
      <alignment horizontal="right" vertical="center"/>
      <protection/>
    </xf>
    <xf numFmtId="0" fontId="1" fillId="0" borderId="30" xfId="49" applyFont="1" applyBorder="1" applyAlignment="1">
      <alignment horizontal="center" vertical="center"/>
      <protection/>
    </xf>
    <xf numFmtId="0" fontId="1" fillId="0" borderId="0" xfId="49" applyFill="1">
      <alignment/>
      <protection/>
    </xf>
    <xf numFmtId="0" fontId="4" fillId="0" borderId="0" xfId="49" applyFont="1" applyFill="1">
      <alignment/>
      <protection/>
    </xf>
    <xf numFmtId="0" fontId="15" fillId="0" borderId="0" xfId="49" applyFont="1" applyFill="1">
      <alignment/>
      <protection/>
    </xf>
    <xf numFmtId="0" fontId="4" fillId="0" borderId="0" xfId="49" applyFont="1" applyFill="1" applyBorder="1" applyAlignment="1">
      <alignment/>
      <protection/>
    </xf>
    <xf numFmtId="0" fontId="15" fillId="0" borderId="0" xfId="49" applyFont="1" applyFill="1" applyAlignment="1">
      <alignment vertical="center"/>
      <protection/>
    </xf>
    <xf numFmtId="0" fontId="5" fillId="0" borderId="0" xfId="49" applyFont="1" applyFill="1" applyBorder="1" applyAlignment="1">
      <alignment vertical="center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12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4" fillId="0" borderId="14" xfId="49" applyFont="1" applyFill="1" applyBorder="1" applyAlignment="1">
      <alignment horizontal="center" vertical="center"/>
      <protection/>
    </xf>
    <xf numFmtId="0" fontId="1" fillId="0" borderId="0" xfId="49" applyFill="1" applyAlignment="1">
      <alignment vertical="center"/>
      <protection/>
    </xf>
    <xf numFmtId="0" fontId="4" fillId="0" borderId="0" xfId="49" applyFont="1" applyFill="1" applyAlignment="1">
      <alignment vertical="center"/>
      <protection/>
    </xf>
    <xf numFmtId="0" fontId="1" fillId="0" borderId="30" xfId="49" applyFont="1" applyFill="1" applyBorder="1" applyAlignment="1">
      <alignment horizontal="center" vertical="center"/>
      <protection/>
    </xf>
    <xf numFmtId="0" fontId="13" fillId="0" borderId="24" xfId="49" applyFont="1" applyFill="1" applyBorder="1" applyAlignment="1">
      <alignment horizontal="center" vertical="center"/>
      <protection/>
    </xf>
    <xf numFmtId="180" fontId="13" fillId="0" borderId="25" xfId="50" applyNumberFormat="1" applyFont="1" applyFill="1" applyBorder="1" applyAlignment="1">
      <alignment horizontal="center" vertical="center"/>
      <protection/>
    </xf>
    <xf numFmtId="1" fontId="13" fillId="0" borderId="25" xfId="50" applyNumberFormat="1" applyFont="1" applyFill="1" applyBorder="1" applyAlignment="1">
      <alignment horizontal="center" vertical="center"/>
      <protection/>
    </xf>
    <xf numFmtId="0" fontId="1" fillId="0" borderId="25" xfId="49" applyFont="1" applyFill="1" applyBorder="1" applyAlignment="1">
      <alignment horizontal="center" vertical="center"/>
      <protection/>
    </xf>
    <xf numFmtId="0" fontId="1" fillId="0" borderId="25" xfId="49" applyFont="1" applyFill="1" applyBorder="1" applyAlignment="1" quotePrefix="1">
      <alignment horizontal="center" vertical="center"/>
      <protection/>
    </xf>
    <xf numFmtId="0" fontId="1" fillId="0" borderId="26" xfId="49" applyFont="1" applyFill="1" applyBorder="1" applyAlignment="1">
      <alignment horizontal="center" vertical="center"/>
      <protection/>
    </xf>
    <xf numFmtId="0" fontId="13" fillId="0" borderId="19" xfId="49" applyFont="1" applyFill="1" applyBorder="1" applyAlignment="1">
      <alignment horizontal="center" vertical="center"/>
      <protection/>
    </xf>
    <xf numFmtId="180" fontId="13" fillId="0" borderId="20" xfId="50" applyNumberFormat="1" applyFont="1" applyFill="1" applyBorder="1" applyAlignment="1">
      <alignment horizontal="center" vertical="center"/>
      <protection/>
    </xf>
    <xf numFmtId="1" fontId="13" fillId="0" borderId="20" xfId="50" applyNumberFormat="1" applyFont="1" applyFill="1" applyBorder="1" applyAlignment="1">
      <alignment horizontal="center" vertical="center"/>
      <protection/>
    </xf>
    <xf numFmtId="0" fontId="1" fillId="0" borderId="20" xfId="49" applyFont="1" applyFill="1" applyBorder="1" applyAlignment="1">
      <alignment horizontal="center" vertical="center"/>
      <protection/>
    </xf>
    <xf numFmtId="0" fontId="1" fillId="0" borderId="21" xfId="49" applyFont="1" applyFill="1" applyBorder="1" applyAlignment="1">
      <alignment horizontal="center" vertical="center"/>
      <protection/>
    </xf>
    <xf numFmtId="0" fontId="13" fillId="0" borderId="0" xfId="49" applyFont="1" applyFill="1" applyBorder="1" applyAlignment="1">
      <alignment horizontal="center" vertical="center"/>
      <protection/>
    </xf>
    <xf numFmtId="180" fontId="13" fillId="0" borderId="0" xfId="50" applyNumberFormat="1" applyFont="1" applyFill="1" applyBorder="1" applyAlignment="1">
      <alignment horizontal="center" vertical="center"/>
      <protection/>
    </xf>
    <xf numFmtId="1" fontId="13" fillId="0" borderId="0" xfId="50" applyNumberFormat="1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 quotePrefix="1">
      <alignment horizontal="center" vertical="center"/>
      <protection/>
    </xf>
    <xf numFmtId="0" fontId="13" fillId="0" borderId="16" xfId="49" applyFont="1" applyFill="1" applyBorder="1" applyAlignment="1">
      <alignment horizontal="center" vertical="center"/>
      <protection/>
    </xf>
    <xf numFmtId="180" fontId="13" fillId="0" borderId="17" xfId="50" applyNumberFormat="1" applyFont="1" applyFill="1" applyBorder="1" applyAlignment="1">
      <alignment horizontal="center" vertical="center"/>
      <protection/>
    </xf>
    <xf numFmtId="1" fontId="13" fillId="0" borderId="17" xfId="50" applyNumberFormat="1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180" fontId="8" fillId="0" borderId="0" xfId="50" applyNumberFormat="1" applyFont="1" applyFill="1" applyBorder="1" applyAlignment="1">
      <alignment horizontal="center" vertical="center"/>
      <protection/>
    </xf>
    <xf numFmtId="1" fontId="8" fillId="0" borderId="0" xfId="50" applyNumberFormat="1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 quotePrefix="1">
      <alignment horizontal="center" vertical="center"/>
      <protection/>
    </xf>
    <xf numFmtId="0" fontId="1" fillId="0" borderId="20" xfId="49" applyFont="1" applyFill="1" applyBorder="1" applyAlignment="1" quotePrefix="1">
      <alignment horizontal="center" vertical="center"/>
      <protection/>
    </xf>
    <xf numFmtId="0" fontId="8" fillId="0" borderId="0" xfId="49" applyFont="1" applyFill="1" applyAlignment="1">
      <alignment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180" fontId="16" fillId="0" borderId="0" xfId="50" applyNumberFormat="1" applyFont="1" applyFill="1" applyBorder="1" applyAlignment="1">
      <alignment horizontal="left" vertical="center"/>
      <protection/>
    </xf>
    <xf numFmtId="3" fontId="11" fillId="0" borderId="31" xfId="49" applyNumberFormat="1" applyFont="1" applyBorder="1" applyAlignment="1">
      <alignment vertical="center"/>
      <protection/>
    </xf>
    <xf numFmtId="0" fontId="1" fillId="0" borderId="0" xfId="49" applyBorder="1" applyAlignment="1">
      <alignment vertical="top"/>
      <protection/>
    </xf>
    <xf numFmtId="0" fontId="1" fillId="0" borderId="0" xfId="49" applyAlignment="1">
      <alignment vertical="top"/>
      <protection/>
    </xf>
    <xf numFmtId="3" fontId="1" fillId="0" borderId="0" xfId="49" applyNumberFormat="1" applyFont="1" applyAlignment="1">
      <alignment vertical="center"/>
      <protection/>
    </xf>
    <xf numFmtId="0" fontId="1" fillId="0" borderId="0" xfId="49" applyFont="1">
      <alignment/>
      <protection/>
    </xf>
    <xf numFmtId="3" fontId="12" fillId="0" borderId="0" xfId="49" applyNumberFormat="1" applyFont="1" applyAlignment="1">
      <alignment vertical="center"/>
      <protection/>
    </xf>
    <xf numFmtId="0" fontId="4" fillId="0" borderId="0" xfId="49" applyFont="1" applyBorder="1" applyAlignment="1">
      <alignment horizontal="center" vertical="top"/>
      <protection/>
    </xf>
    <xf numFmtId="0" fontId="1" fillId="0" borderId="30" xfId="49" applyFont="1" applyBorder="1" applyAlignment="1">
      <alignment horizontal="center" vertical="center"/>
      <protection/>
    </xf>
    <xf numFmtId="0" fontId="1" fillId="0" borderId="30" xfId="49" applyFont="1" applyBorder="1" applyAlignment="1" quotePrefix="1">
      <alignment horizontal="center" vertical="center"/>
      <protection/>
    </xf>
    <xf numFmtId="0" fontId="1" fillId="0" borderId="32" xfId="49" applyFont="1" applyBorder="1" applyAlignment="1">
      <alignment horizontal="center" vertical="center"/>
      <protection/>
    </xf>
    <xf numFmtId="0" fontId="1" fillId="0" borderId="22" xfId="49" applyFont="1" applyBorder="1" applyAlignment="1">
      <alignment horizontal="center" vertical="center"/>
      <protection/>
    </xf>
    <xf numFmtId="0" fontId="6" fillId="0" borderId="33" xfId="49" applyFont="1" applyBorder="1" applyAlignment="1">
      <alignment horizontal="left" vertical="center"/>
      <protection/>
    </xf>
    <xf numFmtId="0" fontId="1" fillId="0" borderId="0" xfId="49" applyFont="1" applyBorder="1" applyAlignment="1">
      <alignment horizontal="left" vertical="center" wrapText="1"/>
      <protection/>
    </xf>
    <xf numFmtId="3" fontId="1" fillId="33" borderId="29" xfId="49" applyNumberFormat="1" applyFont="1" applyFill="1" applyBorder="1" applyAlignment="1">
      <alignment horizontal="right" vertical="center"/>
      <protection/>
    </xf>
    <xf numFmtId="3" fontId="1" fillId="0" borderId="0" xfId="49" applyNumberFormat="1" applyFont="1" applyBorder="1" applyAlignment="1">
      <alignment vertical="center"/>
      <protection/>
    </xf>
    <xf numFmtId="3" fontId="1" fillId="0" borderId="29" xfId="49" applyNumberFormat="1" applyFont="1" applyBorder="1" applyAlignment="1">
      <alignment horizontal="right" vertical="center"/>
      <protection/>
    </xf>
    <xf numFmtId="3" fontId="1" fillId="0" borderId="0" xfId="49" applyNumberFormat="1" applyFont="1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" fillId="0" borderId="25" xfId="49" applyFont="1" applyBorder="1" applyAlignment="1">
      <alignment horizontal="center" vertical="center"/>
      <protection/>
    </xf>
    <xf numFmtId="0" fontId="1" fillId="0" borderId="25" xfId="49" applyFont="1" applyBorder="1" applyAlignment="1" quotePrefix="1">
      <alignment horizontal="center" vertical="center"/>
      <protection/>
    </xf>
    <xf numFmtId="0" fontId="1" fillId="0" borderId="26" xfId="49" applyFont="1" applyBorder="1" applyAlignment="1">
      <alignment horizontal="center" vertical="center"/>
      <protection/>
    </xf>
    <xf numFmtId="0" fontId="6" fillId="0" borderId="23" xfId="49" applyFont="1" applyBorder="1" applyAlignment="1">
      <alignment horizontal="left" vertical="center"/>
      <protection/>
    </xf>
    <xf numFmtId="3" fontId="1" fillId="0" borderId="22" xfId="49" applyNumberFormat="1" applyFont="1" applyBorder="1" applyAlignment="1">
      <alignment horizontal="right" vertical="center"/>
      <protection/>
    </xf>
    <xf numFmtId="0" fontId="1" fillId="0" borderId="20" xfId="49" applyFont="1" applyBorder="1" applyAlignment="1">
      <alignment horizontal="center" vertical="center"/>
      <protection/>
    </xf>
    <xf numFmtId="0" fontId="1" fillId="0" borderId="21" xfId="49" applyFont="1" applyBorder="1" applyAlignment="1">
      <alignment horizontal="center" vertical="center"/>
      <protection/>
    </xf>
    <xf numFmtId="0" fontId="6" fillId="0" borderId="28" xfId="49" applyFont="1" applyBorder="1" applyAlignment="1">
      <alignment horizontal="left" vertical="center"/>
      <protection/>
    </xf>
    <xf numFmtId="3" fontId="1" fillId="33" borderId="27" xfId="49" applyNumberFormat="1" applyFont="1" applyFill="1" applyBorder="1" applyAlignment="1">
      <alignment horizontal="right" vertical="center"/>
      <protection/>
    </xf>
    <xf numFmtId="0" fontId="1" fillId="0" borderId="27" xfId="49" applyFont="1" applyBorder="1" applyAlignment="1">
      <alignment horizontal="center" vertical="center"/>
      <protection/>
    </xf>
    <xf numFmtId="3" fontId="1" fillId="0" borderId="27" xfId="49" applyNumberFormat="1" applyFont="1" applyBorder="1" applyAlignment="1">
      <alignment horizontal="right" vertical="center"/>
      <protection/>
    </xf>
    <xf numFmtId="0" fontId="1" fillId="0" borderId="0" xfId="49" applyFont="1" applyBorder="1" applyAlignment="1">
      <alignment horizontal="center" vertical="center"/>
      <protection/>
    </xf>
    <xf numFmtId="0" fontId="1" fillId="0" borderId="0" xfId="49" applyFont="1" applyBorder="1" applyAlignment="1" quotePrefix="1">
      <alignment horizontal="center" vertical="center"/>
      <protection/>
    </xf>
    <xf numFmtId="0" fontId="6" fillId="0" borderId="0" xfId="49" applyFont="1" applyBorder="1" applyAlignment="1">
      <alignment horizontal="left" vertical="center"/>
      <protection/>
    </xf>
    <xf numFmtId="3" fontId="1" fillId="0" borderId="0" xfId="49" applyNumberFormat="1" applyFont="1" applyBorder="1" applyAlignment="1">
      <alignment horizontal="right" vertical="center"/>
      <protection/>
    </xf>
    <xf numFmtId="0" fontId="65" fillId="0" borderId="0" xfId="49" applyFont="1" applyAlignment="1">
      <alignment vertical="center"/>
      <protection/>
    </xf>
    <xf numFmtId="0" fontId="4" fillId="0" borderId="34" xfId="49" applyFont="1" applyBorder="1" applyAlignment="1">
      <alignment horizontal="center" vertical="center"/>
      <protection/>
    </xf>
    <xf numFmtId="0" fontId="6" fillId="0" borderId="33" xfId="49" applyFont="1" applyBorder="1" applyAlignment="1">
      <alignment horizontal="left" vertical="center" wrapText="1"/>
      <protection/>
    </xf>
    <xf numFmtId="0" fontId="1" fillId="0" borderId="20" xfId="49" applyFont="1" applyBorder="1" applyAlignment="1" quotePrefix="1">
      <alignment horizontal="center" vertical="center"/>
      <protection/>
    </xf>
    <xf numFmtId="0" fontId="13" fillId="0" borderId="35" xfId="49" applyFont="1" applyBorder="1" applyAlignment="1">
      <alignment horizontal="center" vertical="center"/>
      <protection/>
    </xf>
    <xf numFmtId="180" fontId="13" fillId="0" borderId="36" xfId="50" applyNumberFormat="1" applyFont="1" applyBorder="1" applyAlignment="1">
      <alignment horizontal="center" vertical="center"/>
      <protection/>
    </xf>
    <xf numFmtId="1" fontId="13" fillId="0" borderId="36" xfId="50" applyNumberFormat="1" applyFont="1" applyBorder="1" applyAlignment="1">
      <alignment horizontal="center" vertical="center"/>
      <protection/>
    </xf>
    <xf numFmtId="0" fontId="1" fillId="0" borderId="36" xfId="49" applyFont="1" applyBorder="1" applyAlignment="1">
      <alignment horizontal="center" vertical="center"/>
      <protection/>
    </xf>
    <xf numFmtId="0" fontId="1" fillId="0" borderId="36" xfId="49" applyFont="1" applyBorder="1" applyAlignment="1" quotePrefix="1">
      <alignment horizontal="center" vertical="center" wrapText="1"/>
      <protection/>
    </xf>
    <xf numFmtId="0" fontId="1" fillId="0" borderId="37" xfId="49" applyFont="1" applyBorder="1" applyAlignment="1">
      <alignment horizontal="center" vertical="center"/>
      <protection/>
    </xf>
    <xf numFmtId="0" fontId="1" fillId="0" borderId="20" xfId="49" applyFont="1" applyBorder="1" applyAlignment="1" quotePrefix="1">
      <alignment horizontal="center" vertical="center"/>
      <protection/>
    </xf>
    <xf numFmtId="0" fontId="1" fillId="0" borderId="36" xfId="49" applyFont="1" applyBorder="1" applyAlignment="1">
      <alignment horizontal="center" vertical="center"/>
      <protection/>
    </xf>
    <xf numFmtId="0" fontId="13" fillId="0" borderId="35" xfId="49" applyFont="1" applyFill="1" applyBorder="1" applyAlignment="1">
      <alignment horizontal="center" vertical="center"/>
      <protection/>
    </xf>
    <xf numFmtId="180" fontId="13" fillId="0" borderId="36" xfId="50" applyNumberFormat="1" applyFont="1" applyFill="1" applyBorder="1" applyAlignment="1">
      <alignment horizontal="center" vertical="center"/>
      <protection/>
    </xf>
    <xf numFmtId="1" fontId="13" fillId="0" borderId="36" xfId="50" applyNumberFormat="1" applyFont="1" applyFill="1" applyBorder="1" applyAlignment="1">
      <alignment horizontal="center" vertical="center"/>
      <protection/>
    </xf>
    <xf numFmtId="0" fontId="1" fillId="0" borderId="36" xfId="49" applyFont="1" applyFill="1" applyBorder="1" applyAlignment="1">
      <alignment horizontal="center" vertical="center"/>
      <protection/>
    </xf>
    <xf numFmtId="1" fontId="13" fillId="0" borderId="36" xfId="50" applyNumberFormat="1" applyFont="1" applyBorder="1" applyAlignment="1" quotePrefix="1">
      <alignment horizontal="center" vertical="center"/>
      <protection/>
    </xf>
    <xf numFmtId="0" fontId="4" fillId="0" borderId="38" xfId="49" applyFont="1" applyBorder="1" applyAlignment="1">
      <alignment horizontal="center" vertical="center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80" fontId="21" fillId="0" borderId="0" xfId="0" applyNumberFormat="1" applyFont="1" applyFill="1" applyAlignment="1">
      <alignment vertical="center"/>
    </xf>
    <xf numFmtId="1" fontId="21" fillId="0" borderId="0" xfId="0" applyNumberFormat="1" applyFont="1" applyFill="1" applyAlignment="1">
      <alignment vertical="center"/>
    </xf>
    <xf numFmtId="180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180" fontId="24" fillId="0" borderId="0" xfId="0" applyNumberFormat="1" applyFont="1" applyFill="1" applyAlignment="1">
      <alignment vertical="center"/>
    </xf>
    <xf numFmtId="1" fontId="24" fillId="0" borderId="0" xfId="0" applyNumberFormat="1" applyFont="1" applyFill="1" applyAlignment="1">
      <alignment vertical="center"/>
    </xf>
    <xf numFmtId="0" fontId="21" fillId="0" borderId="39" xfId="0" applyFont="1" applyFill="1" applyBorder="1" applyAlignment="1">
      <alignment vertical="center"/>
    </xf>
    <xf numFmtId="180" fontId="21" fillId="0" borderId="39" xfId="0" applyNumberFormat="1" applyFont="1" applyFill="1" applyBorder="1" applyAlignment="1">
      <alignment vertical="center"/>
    </xf>
    <xf numFmtId="1" fontId="21" fillId="0" borderId="39" xfId="0" applyNumberFormat="1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3" fontId="21" fillId="0" borderId="39" xfId="0" applyNumberFormat="1" applyFont="1" applyFill="1" applyBorder="1" applyAlignment="1">
      <alignment vertical="center"/>
    </xf>
    <xf numFmtId="0" fontId="25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vertical="center"/>
    </xf>
    <xf numFmtId="180" fontId="25" fillId="34" borderId="42" xfId="0" applyNumberFormat="1" applyFont="1" applyFill="1" applyBorder="1" applyAlignment="1">
      <alignment horizontal="center" vertical="center"/>
    </xf>
    <xf numFmtId="1" fontId="25" fillId="34" borderId="43" xfId="0" applyNumberFormat="1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vertical="center"/>
    </xf>
    <xf numFmtId="0" fontId="23" fillId="0" borderId="44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40" xfId="0" applyFont="1" applyFill="1" applyBorder="1" applyAlignment="1">
      <alignment vertical="center"/>
    </xf>
    <xf numFmtId="180" fontId="24" fillId="0" borderId="22" xfId="0" applyNumberFormat="1" applyFont="1" applyFill="1" applyBorder="1" applyAlignment="1">
      <alignment horizontal="center" vertical="center"/>
    </xf>
    <xf numFmtId="49" fontId="24" fillId="0" borderId="45" xfId="0" applyNumberFormat="1" applyFont="1" applyFill="1" applyBorder="1" applyAlignment="1">
      <alignment horizontal="center" vertical="center"/>
    </xf>
    <xf numFmtId="180" fontId="24" fillId="0" borderId="0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left" vertical="center"/>
    </xf>
    <xf numFmtId="3" fontId="23" fillId="0" borderId="27" xfId="0" applyNumberFormat="1" applyFont="1" applyFill="1" applyBorder="1" applyAlignment="1">
      <alignment horizontal="left" vertical="center" wrapText="1"/>
    </xf>
    <xf numFmtId="3" fontId="24" fillId="0" borderId="22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41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180" fontId="21" fillId="0" borderId="27" xfId="0" applyNumberFormat="1" applyFont="1" applyFill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180" fontId="24" fillId="0" borderId="27" xfId="0" applyNumberFormat="1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left" vertical="center"/>
    </xf>
    <xf numFmtId="3" fontId="24" fillId="0" borderId="27" xfId="0" applyNumberFormat="1" applyFont="1" applyFill="1" applyBorder="1" applyAlignment="1">
      <alignment vertical="center"/>
    </xf>
    <xf numFmtId="3" fontId="21" fillId="0" borderId="41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/>
    </xf>
    <xf numFmtId="1" fontId="21" fillId="0" borderId="46" xfId="0" applyNumberFormat="1" applyFont="1" applyFill="1" applyBorder="1" applyAlignment="1">
      <alignment horizontal="center" vertical="center"/>
    </xf>
    <xf numFmtId="180" fontId="21" fillId="0" borderId="0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left" vertical="center"/>
    </xf>
    <xf numFmtId="3" fontId="21" fillId="0" borderId="27" xfId="0" applyNumberFormat="1" applyFont="1" applyFill="1" applyBorder="1" applyAlignment="1">
      <alignment vertical="center"/>
    </xf>
    <xf numFmtId="49" fontId="21" fillId="0" borderId="46" xfId="0" applyNumberFormat="1" applyFont="1" applyFill="1" applyBorder="1" applyAlignment="1">
      <alignment horizontal="center" vertical="center"/>
    </xf>
    <xf numFmtId="1" fontId="24" fillId="0" borderId="46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vertical="center"/>
    </xf>
    <xf numFmtId="3" fontId="21" fillId="0" borderId="0" xfId="0" applyNumberFormat="1" applyFont="1" applyFill="1" applyAlignment="1">
      <alignment horizontal="right" vertical="center"/>
    </xf>
    <xf numFmtId="180" fontId="24" fillId="0" borderId="47" xfId="0" applyNumberFormat="1" applyFont="1" applyFill="1" applyBorder="1" applyAlignment="1">
      <alignment horizontal="center" vertical="center"/>
    </xf>
    <xf numFmtId="1" fontId="24" fillId="0" borderId="48" xfId="0" applyNumberFormat="1" applyFont="1" applyFill="1" applyBorder="1" applyAlignment="1">
      <alignment horizontal="center" vertical="center"/>
    </xf>
    <xf numFmtId="180" fontId="21" fillId="0" borderId="47" xfId="0" applyNumberFormat="1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vertical="center"/>
    </xf>
    <xf numFmtId="3" fontId="23" fillId="0" borderId="47" xfId="0" applyNumberFormat="1" applyFont="1" applyFill="1" applyBorder="1" applyAlignment="1">
      <alignment vertical="center"/>
    </xf>
    <xf numFmtId="180" fontId="24" fillId="0" borderId="49" xfId="0" applyNumberFormat="1" applyFont="1" applyFill="1" applyBorder="1" applyAlignment="1">
      <alignment vertical="center"/>
    </xf>
    <xf numFmtId="1" fontId="24" fillId="0" borderId="49" xfId="0" applyNumberFormat="1" applyFont="1" applyFill="1" applyBorder="1" applyAlignment="1">
      <alignment vertical="center"/>
    </xf>
    <xf numFmtId="180" fontId="24" fillId="0" borderId="0" xfId="0" applyNumberFormat="1" applyFont="1" applyFill="1" applyBorder="1" applyAlignment="1">
      <alignment vertical="center"/>
    </xf>
    <xf numFmtId="0" fontId="28" fillId="0" borderId="49" xfId="0" applyFont="1" applyFill="1" applyBorder="1" applyAlignment="1">
      <alignment horizontal="center" vertical="center"/>
    </xf>
    <xf numFmtId="3" fontId="29" fillId="0" borderId="49" xfId="0" applyNumberFormat="1" applyFont="1" applyFill="1" applyBorder="1" applyAlignment="1">
      <alignment horizontal="right" vertical="center"/>
    </xf>
    <xf numFmtId="3" fontId="24" fillId="0" borderId="39" xfId="0" applyNumberFormat="1" applyFont="1" applyFill="1" applyBorder="1" applyAlignment="1">
      <alignment vertical="center"/>
    </xf>
    <xf numFmtId="180" fontId="21" fillId="0" borderId="50" xfId="0" applyNumberFormat="1" applyFont="1" applyFill="1" applyBorder="1" applyAlignment="1">
      <alignment vertical="center"/>
    </xf>
    <xf numFmtId="1" fontId="21" fillId="0" borderId="51" xfId="0" applyNumberFormat="1" applyFont="1" applyFill="1" applyBorder="1" applyAlignment="1">
      <alignment vertical="center"/>
    </xf>
    <xf numFmtId="180" fontId="21" fillId="0" borderId="51" xfId="0" applyNumberFormat="1" applyFont="1" applyFill="1" applyBorder="1" applyAlignment="1">
      <alignment vertical="center"/>
    </xf>
    <xf numFmtId="0" fontId="22" fillId="0" borderId="51" xfId="0" applyFont="1" applyFill="1" applyBorder="1" applyAlignment="1">
      <alignment vertical="center"/>
    </xf>
    <xf numFmtId="3" fontId="23" fillId="0" borderId="51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35" borderId="52" xfId="0" applyNumberFormat="1" applyFont="1" applyFill="1" applyBorder="1" applyAlignment="1">
      <alignment vertical="center"/>
    </xf>
    <xf numFmtId="0" fontId="25" fillId="36" borderId="53" xfId="0" applyNumberFormat="1" applyFont="1" applyFill="1" applyBorder="1" applyAlignment="1">
      <alignment horizontal="center" vertical="center"/>
    </xf>
    <xf numFmtId="0" fontId="25" fillId="36" borderId="5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3" fillId="0" borderId="0" xfId="49" applyFont="1" applyBorder="1" applyAlignment="1">
      <alignment horizontal="center" vertical="center"/>
      <protection/>
    </xf>
    <xf numFmtId="3" fontId="4" fillId="0" borderId="0" xfId="49" applyNumberFormat="1" applyFont="1">
      <alignment/>
      <protection/>
    </xf>
    <xf numFmtId="3" fontId="1" fillId="0" borderId="0" xfId="49" applyNumberFormat="1">
      <alignment/>
      <protection/>
    </xf>
    <xf numFmtId="3" fontId="1" fillId="0" borderId="29" xfId="49" applyNumberFormat="1" applyFont="1" applyFill="1" applyBorder="1" applyAlignment="1">
      <alignment horizontal="right" vertical="center"/>
      <protection/>
    </xf>
    <xf numFmtId="3" fontId="1" fillId="0" borderId="27" xfId="49" applyNumberFormat="1" applyFont="1" applyFill="1" applyBorder="1" applyAlignment="1">
      <alignment horizontal="right" vertical="center"/>
      <protection/>
    </xf>
    <xf numFmtId="1" fontId="13" fillId="0" borderId="20" xfId="50" applyNumberFormat="1" applyFont="1" applyBorder="1" applyAlignment="1" quotePrefix="1">
      <alignment horizontal="center" vertical="center"/>
      <protection/>
    </xf>
    <xf numFmtId="0" fontId="6" fillId="0" borderId="23" xfId="49" applyFont="1" applyBorder="1" applyAlignment="1">
      <alignment horizontal="left" vertical="center" wrapText="1"/>
      <protection/>
    </xf>
    <xf numFmtId="3" fontId="1" fillId="0" borderId="22" xfId="49" applyNumberFormat="1" applyFont="1" applyFill="1" applyBorder="1" applyAlignment="1">
      <alignment horizontal="right" vertical="center"/>
      <protection/>
    </xf>
    <xf numFmtId="3" fontId="1" fillId="33" borderId="22" xfId="49" applyNumberFormat="1" applyFont="1" applyFill="1" applyBorder="1" applyAlignment="1">
      <alignment horizontal="right" vertical="center"/>
      <protection/>
    </xf>
    <xf numFmtId="0" fontId="1" fillId="0" borderId="17" xfId="49" applyFont="1" applyBorder="1" applyAlignment="1">
      <alignment horizontal="center" vertical="center"/>
      <protection/>
    </xf>
    <xf numFmtId="0" fontId="1" fillId="0" borderId="17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top" wrapText="1"/>
      <protection/>
    </xf>
    <xf numFmtId="0" fontId="7" fillId="0" borderId="0" xfId="49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vertical="center" wrapText="1"/>
      <protection/>
    </xf>
    <xf numFmtId="0" fontId="1" fillId="0" borderId="17" xfId="49" applyFont="1" applyFill="1" applyBorder="1" applyAlignment="1">
      <alignment horizontal="center" vertical="center"/>
      <protection/>
    </xf>
    <xf numFmtId="0" fontId="4" fillId="0" borderId="0" xfId="49" applyFont="1" applyFill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vertical="center"/>
      <protection/>
    </xf>
    <xf numFmtId="3" fontId="11" fillId="0" borderId="15" xfId="49" applyNumberFormat="1" applyFont="1" applyFill="1" applyBorder="1" applyAlignment="1">
      <alignment vertical="center"/>
      <protection/>
    </xf>
    <xf numFmtId="0" fontId="10" fillId="0" borderId="0" xfId="49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>
      <alignment horizontal="left" vertical="center" wrapText="1"/>
      <protection/>
    </xf>
    <xf numFmtId="3" fontId="1" fillId="0" borderId="0" xfId="49" applyNumberFormat="1" applyFont="1" applyFill="1" applyBorder="1" applyAlignment="1">
      <alignment horizontal="right" vertical="center"/>
      <protection/>
    </xf>
    <xf numFmtId="3" fontId="1" fillId="0" borderId="27" xfId="49" applyNumberFormat="1" applyFont="1" applyFill="1" applyBorder="1" applyAlignment="1">
      <alignment horizontal="right" vertical="center"/>
      <protection/>
    </xf>
    <xf numFmtId="3" fontId="4" fillId="0" borderId="0" xfId="49" applyNumberFormat="1" applyFont="1" applyFill="1" applyBorder="1" applyAlignment="1">
      <alignment horizontal="right" vertical="center"/>
      <protection/>
    </xf>
    <xf numFmtId="0" fontId="4" fillId="0" borderId="0" xfId="49" applyFont="1" applyFill="1" applyBorder="1" applyAlignment="1">
      <alignment horizontal="left" vertical="center" wrapText="1"/>
      <protection/>
    </xf>
    <xf numFmtId="3" fontId="1" fillId="0" borderId="29" xfId="49" applyNumberFormat="1" applyFont="1" applyFill="1" applyBorder="1" applyAlignment="1">
      <alignment horizontal="right" vertical="center"/>
      <protection/>
    </xf>
    <xf numFmtId="3" fontId="1" fillId="0" borderId="22" xfId="49" applyNumberFormat="1" applyFont="1" applyFill="1" applyBorder="1" applyAlignment="1">
      <alignment horizontal="right" vertical="center"/>
      <protection/>
    </xf>
    <xf numFmtId="3" fontId="1" fillId="10" borderId="22" xfId="49" applyNumberFormat="1" applyFont="1" applyFill="1" applyBorder="1" applyAlignment="1">
      <alignment horizontal="right" vertical="center"/>
      <protection/>
    </xf>
    <xf numFmtId="0" fontId="17" fillId="0" borderId="55" xfId="49" applyFont="1" applyBorder="1" applyAlignment="1">
      <alignment horizontal="left" vertical="center"/>
      <protection/>
    </xf>
    <xf numFmtId="0" fontId="17" fillId="37" borderId="55" xfId="49" applyFont="1" applyFill="1" applyBorder="1" applyAlignment="1">
      <alignment horizontal="left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14" fillId="0" borderId="56" xfId="49" applyFont="1" applyBorder="1" applyAlignment="1">
      <alignment horizontal="center" vertical="center" wrapText="1"/>
      <protection/>
    </xf>
    <xf numFmtId="0" fontId="14" fillId="0" borderId="57" xfId="49" applyFont="1" applyBorder="1" applyAlignment="1">
      <alignment horizontal="center" vertical="center" wrapText="1"/>
      <protection/>
    </xf>
    <xf numFmtId="0" fontId="14" fillId="0" borderId="58" xfId="49" applyFont="1" applyBorder="1" applyAlignment="1">
      <alignment horizontal="center" vertical="center" wrapText="1"/>
      <protection/>
    </xf>
    <xf numFmtId="0" fontId="14" fillId="0" borderId="59" xfId="49" applyFont="1" applyBorder="1" applyAlignment="1">
      <alignment horizontal="center" vertical="center" wrapText="1"/>
      <protection/>
    </xf>
    <xf numFmtId="0" fontId="14" fillId="0" borderId="55" xfId="49" applyFont="1" applyBorder="1" applyAlignment="1">
      <alignment horizontal="center" vertical="center" wrapText="1"/>
      <protection/>
    </xf>
    <xf numFmtId="0" fontId="14" fillId="0" borderId="60" xfId="49" applyFont="1" applyBorder="1" applyAlignment="1">
      <alignment horizontal="center" vertical="center" wrapText="1"/>
      <protection/>
    </xf>
    <xf numFmtId="0" fontId="9" fillId="0" borderId="61" xfId="49" applyFont="1" applyBorder="1" applyAlignment="1">
      <alignment horizontal="center" vertical="center" wrapText="1"/>
      <protection/>
    </xf>
    <xf numFmtId="0" fontId="9" fillId="0" borderId="62" xfId="49" applyFont="1" applyBorder="1" applyAlignment="1">
      <alignment horizontal="center" vertical="center" wrapText="1"/>
      <protection/>
    </xf>
    <xf numFmtId="0" fontId="7" fillId="0" borderId="61" xfId="49" applyFont="1" applyBorder="1" applyAlignment="1">
      <alignment horizontal="center" vertical="center"/>
      <protection/>
    </xf>
    <xf numFmtId="0" fontId="7" fillId="0" borderId="63" xfId="49" applyFont="1" applyBorder="1" applyAlignment="1">
      <alignment horizontal="center" vertical="center"/>
      <protection/>
    </xf>
    <xf numFmtId="0" fontId="7" fillId="0" borderId="62" xfId="49" applyFont="1" applyBorder="1" applyAlignment="1">
      <alignment horizontal="center" vertical="center"/>
      <protection/>
    </xf>
    <xf numFmtId="0" fontId="4" fillId="0" borderId="61" xfId="49" applyFont="1" applyBorder="1" applyAlignment="1">
      <alignment horizontal="center" vertical="center" wrapText="1"/>
      <protection/>
    </xf>
    <xf numFmtId="0" fontId="4" fillId="0" borderId="63" xfId="49" applyFont="1" applyBorder="1" applyAlignment="1">
      <alignment horizontal="center" vertical="center" wrapText="1"/>
      <protection/>
    </xf>
    <xf numFmtId="0" fontId="4" fillId="0" borderId="62" xfId="49" applyFont="1" applyBorder="1" applyAlignment="1">
      <alignment horizontal="center" vertical="center" wrapText="1"/>
      <protection/>
    </xf>
    <xf numFmtId="0" fontId="4" fillId="0" borderId="61" xfId="49" applyFont="1" applyFill="1" applyBorder="1" applyAlignment="1">
      <alignment horizontal="center" vertical="center" wrapText="1"/>
      <protection/>
    </xf>
    <xf numFmtId="0" fontId="4" fillId="0" borderId="63" xfId="49" applyFont="1" applyFill="1" applyBorder="1" applyAlignment="1">
      <alignment horizontal="center" vertical="center" wrapText="1"/>
      <protection/>
    </xf>
    <xf numFmtId="0" fontId="4" fillId="0" borderId="62" xfId="49" applyFont="1" applyFill="1" applyBorder="1" applyAlignment="1">
      <alignment horizontal="center" vertical="center" wrapText="1"/>
      <protection/>
    </xf>
    <xf numFmtId="0" fontId="18" fillId="37" borderId="55" xfId="49" applyFont="1" applyFill="1" applyBorder="1" applyAlignment="1">
      <alignment horizontal="left" vertical="center"/>
      <protection/>
    </xf>
    <xf numFmtId="0" fontId="17" fillId="37" borderId="55" xfId="49" applyFont="1" applyFill="1" applyBorder="1" applyAlignment="1">
      <alignment horizontal="left" vertical="center" wrapText="1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4" fillId="0" borderId="61" xfId="49" applyFont="1" applyBorder="1" applyAlignment="1">
      <alignment horizontal="center" vertical="center"/>
      <protection/>
    </xf>
    <xf numFmtId="0" fontId="4" fillId="0" borderId="63" xfId="49" applyFont="1" applyBorder="1" applyAlignment="1">
      <alignment horizontal="center" vertical="center"/>
      <protection/>
    </xf>
    <xf numFmtId="0" fontId="4" fillId="0" borderId="62" xfId="49" applyFont="1" applyBorder="1" applyAlignment="1">
      <alignment horizontal="center" vertical="center"/>
      <protection/>
    </xf>
    <xf numFmtId="0" fontId="4" fillId="0" borderId="0" xfId="49" applyFont="1" applyAlignment="1">
      <alignment horizontal="center"/>
      <protection/>
    </xf>
    <xf numFmtId="0" fontId="17" fillId="0" borderId="55" xfId="49" applyFont="1" applyFill="1" applyBorder="1" applyAlignment="1">
      <alignment horizontal="left" vertical="center"/>
      <protection/>
    </xf>
    <xf numFmtId="0" fontId="14" fillId="0" borderId="56" xfId="49" applyFont="1" applyFill="1" applyBorder="1" applyAlignment="1">
      <alignment horizontal="center" vertical="center" wrapText="1"/>
      <protection/>
    </xf>
    <xf numFmtId="0" fontId="14" fillId="0" borderId="57" xfId="49" applyFont="1" applyFill="1" applyBorder="1" applyAlignment="1">
      <alignment horizontal="center" vertical="center" wrapText="1"/>
      <protection/>
    </xf>
    <xf numFmtId="0" fontId="14" fillId="0" borderId="58" xfId="49" applyFont="1" applyFill="1" applyBorder="1" applyAlignment="1">
      <alignment horizontal="center" vertical="center" wrapText="1"/>
      <protection/>
    </xf>
    <xf numFmtId="0" fontId="14" fillId="0" borderId="59" xfId="49" applyFont="1" applyFill="1" applyBorder="1" applyAlignment="1">
      <alignment horizontal="center" vertical="center" wrapText="1"/>
      <protection/>
    </xf>
    <xf numFmtId="0" fontId="14" fillId="0" borderId="55" xfId="49" applyFont="1" applyFill="1" applyBorder="1" applyAlignment="1">
      <alignment horizontal="center" vertical="center" wrapText="1"/>
      <protection/>
    </xf>
    <xf numFmtId="0" fontId="14" fillId="0" borderId="60" xfId="49" applyFont="1" applyFill="1" applyBorder="1" applyAlignment="1">
      <alignment horizontal="center" vertical="center" wrapText="1"/>
      <protection/>
    </xf>
    <xf numFmtId="0" fontId="9" fillId="0" borderId="61" xfId="49" applyFont="1" applyFill="1" applyBorder="1" applyAlignment="1">
      <alignment horizontal="center" vertical="center" wrapText="1"/>
      <protection/>
    </xf>
    <xf numFmtId="0" fontId="9" fillId="0" borderId="62" xfId="49" applyFont="1" applyFill="1" applyBorder="1" applyAlignment="1">
      <alignment horizontal="center" vertical="center" wrapText="1"/>
      <protection/>
    </xf>
    <xf numFmtId="0" fontId="24" fillId="35" borderId="64" xfId="0" applyFont="1" applyFill="1" applyBorder="1" applyAlignment="1">
      <alignment horizontal="center" vertical="center"/>
    </xf>
    <xf numFmtId="3" fontId="25" fillId="19" borderId="65" xfId="0" applyNumberFormat="1" applyFont="1" applyFill="1" applyBorder="1" applyAlignment="1">
      <alignment horizontal="center" vertical="center"/>
    </xf>
    <xf numFmtId="0" fontId="25" fillId="35" borderId="66" xfId="0" applyFont="1" applyFill="1" applyBorder="1" applyAlignment="1">
      <alignment horizontal="center" vertical="center"/>
    </xf>
    <xf numFmtId="0" fontId="25" fillId="35" borderId="64" xfId="0" applyFont="1" applyFill="1" applyBorder="1" applyAlignment="1">
      <alignment horizontal="center" vertical="center"/>
    </xf>
    <xf numFmtId="0" fontId="25" fillId="35" borderId="67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6" fillId="35" borderId="64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ÖZEL ÖDENEKLER" xfId="49"/>
    <cellStyle name="Normal_TMVE_SIF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zoomScale="75" zoomScaleNormal="75" workbookViewId="0" topLeftCell="A1">
      <selection activeCell="Q12" sqref="Q12"/>
    </sheetView>
  </sheetViews>
  <sheetFormatPr defaultColWidth="8.796875" defaultRowHeight="14.25"/>
  <cols>
    <col min="1" max="12" width="5.3984375" style="1" customWidth="1"/>
    <col min="13" max="13" width="5.3984375" style="2" customWidth="1"/>
    <col min="14" max="14" width="2.69921875" style="3" customWidth="1"/>
    <col min="15" max="15" width="28.69921875" style="2" customWidth="1"/>
    <col min="16" max="16" width="1.69921875" style="3" customWidth="1"/>
    <col min="17" max="17" width="13.69921875" style="72" customWidth="1"/>
    <col min="18" max="18" width="1.69921875" style="249" customWidth="1"/>
    <col min="19" max="19" width="13.69921875" style="72" customWidth="1"/>
    <col min="20" max="20" width="1.69921875" style="3" customWidth="1"/>
    <col min="21" max="21" width="13.69921875" style="1" customWidth="1"/>
    <col min="22" max="22" width="1.69921875" style="25" customWidth="1"/>
    <col min="23" max="23" width="13.3984375" style="1" customWidth="1"/>
    <col min="24" max="24" width="1.69921875" style="25" customWidth="1"/>
    <col min="25" max="25" width="13.3984375" style="1" customWidth="1"/>
    <col min="26" max="26" width="1.69921875" style="25" customWidth="1"/>
    <col min="27" max="27" width="13.3984375" style="1" hidden="1" customWidth="1"/>
    <col min="28" max="28" width="1.69921875" style="25" hidden="1" customWidth="1"/>
    <col min="29" max="29" width="13.3984375" style="1" hidden="1" customWidth="1"/>
    <col min="30" max="30" width="1.69921875" style="25" hidden="1" customWidth="1"/>
    <col min="31" max="31" width="13.3984375" style="1" hidden="1" customWidth="1"/>
    <col min="32" max="32" width="10.3984375" style="1" hidden="1" customWidth="1"/>
    <col min="33" max="16384" width="9.09765625" style="1" customWidth="1"/>
  </cols>
  <sheetData>
    <row r="1" spans="1:30" ht="18" customHeight="1">
      <c r="A1" s="48"/>
      <c r="M1" s="27"/>
      <c r="N1" s="27"/>
      <c r="O1" s="27"/>
      <c r="P1" s="27"/>
      <c r="R1" s="75"/>
      <c r="T1" s="27"/>
      <c r="Z1" s="51"/>
      <c r="AB1" s="51"/>
      <c r="AD1" s="51"/>
    </row>
    <row r="2" spans="1:31" ht="18" customHeight="1">
      <c r="A2" s="49" t="s">
        <v>134</v>
      </c>
      <c r="M2" s="28"/>
      <c r="N2" s="28"/>
      <c r="O2" s="28"/>
      <c r="P2" s="28"/>
      <c r="Q2" s="77"/>
      <c r="R2" s="77"/>
      <c r="S2" s="77"/>
      <c r="T2" s="28"/>
      <c r="U2" s="264"/>
      <c r="V2" s="264"/>
      <c r="W2" s="264"/>
      <c r="X2" s="264"/>
      <c r="Y2" s="264"/>
      <c r="Z2" s="264"/>
      <c r="AA2" s="233"/>
      <c r="AB2" s="233"/>
      <c r="AC2" s="233"/>
      <c r="AD2" s="233"/>
      <c r="AE2" s="233"/>
    </row>
    <row r="3" ht="18" customHeight="1" thickBot="1"/>
    <row r="4" spans="1:31" s="6" customFormat="1" ht="18" customHeight="1">
      <c r="A4" s="265" t="s">
        <v>0</v>
      </c>
      <c r="B4" s="266"/>
      <c r="C4" s="266"/>
      <c r="D4" s="267"/>
      <c r="E4" s="265" t="s">
        <v>1</v>
      </c>
      <c r="F4" s="266"/>
      <c r="G4" s="266"/>
      <c r="H4" s="267"/>
      <c r="I4" s="271" t="s">
        <v>19</v>
      </c>
      <c r="J4" s="265" t="s">
        <v>2</v>
      </c>
      <c r="K4" s="266"/>
      <c r="L4" s="266"/>
      <c r="M4" s="267"/>
      <c r="N4" s="4"/>
      <c r="O4" s="273" t="s">
        <v>3</v>
      </c>
      <c r="P4" s="5"/>
      <c r="Q4" s="279" t="s">
        <v>135</v>
      </c>
      <c r="R4" s="250"/>
      <c r="S4" s="279" t="s">
        <v>136</v>
      </c>
      <c r="T4" s="5"/>
      <c r="U4" s="276" t="s">
        <v>126</v>
      </c>
      <c r="V4" s="14"/>
      <c r="W4" s="276" t="s">
        <v>127</v>
      </c>
      <c r="X4" s="14"/>
      <c r="Y4" s="276" t="s">
        <v>137</v>
      </c>
      <c r="Z4" s="14"/>
      <c r="AA4" s="276" t="s">
        <v>116</v>
      </c>
      <c r="AB4" s="14"/>
      <c r="AC4" s="276" t="s">
        <v>119</v>
      </c>
      <c r="AD4" s="14"/>
      <c r="AE4" s="276" t="s">
        <v>124</v>
      </c>
    </row>
    <row r="5" spans="1:31" s="6" customFormat="1" ht="18" customHeight="1" thickBot="1">
      <c r="A5" s="268"/>
      <c r="B5" s="269"/>
      <c r="C5" s="269"/>
      <c r="D5" s="270"/>
      <c r="E5" s="268"/>
      <c r="F5" s="269"/>
      <c r="G5" s="269"/>
      <c r="H5" s="270"/>
      <c r="I5" s="272"/>
      <c r="J5" s="268"/>
      <c r="K5" s="269"/>
      <c r="L5" s="269"/>
      <c r="M5" s="270"/>
      <c r="N5" s="4"/>
      <c r="O5" s="274"/>
      <c r="P5" s="5"/>
      <c r="Q5" s="280"/>
      <c r="R5" s="250"/>
      <c r="S5" s="280"/>
      <c r="T5" s="5"/>
      <c r="U5" s="277"/>
      <c r="V5" s="14"/>
      <c r="W5" s="277"/>
      <c r="X5" s="14"/>
      <c r="Y5" s="277"/>
      <c r="Z5" s="14"/>
      <c r="AA5" s="277"/>
      <c r="AB5" s="14"/>
      <c r="AC5" s="277"/>
      <c r="AD5" s="14"/>
      <c r="AE5" s="277"/>
    </row>
    <row r="6" spans="1:31" ht="18" customHeight="1" thickBot="1">
      <c r="A6" s="8" t="s">
        <v>4</v>
      </c>
      <c r="B6" s="9" t="s">
        <v>5</v>
      </c>
      <c r="C6" s="9" t="s">
        <v>6</v>
      </c>
      <c r="D6" s="10" t="s">
        <v>7</v>
      </c>
      <c r="E6" s="8" t="s">
        <v>4</v>
      </c>
      <c r="F6" s="9" t="s">
        <v>5</v>
      </c>
      <c r="G6" s="147" t="s">
        <v>6</v>
      </c>
      <c r="H6" s="163" t="s">
        <v>7</v>
      </c>
      <c r="I6" s="11"/>
      <c r="J6" s="8" t="s">
        <v>4</v>
      </c>
      <c r="K6" s="9" t="s">
        <v>5</v>
      </c>
      <c r="L6" s="9" t="s">
        <v>6</v>
      </c>
      <c r="M6" s="10" t="s">
        <v>7</v>
      </c>
      <c r="N6" s="12"/>
      <c r="O6" s="275"/>
      <c r="P6" s="5"/>
      <c r="Q6" s="281"/>
      <c r="R6" s="250"/>
      <c r="S6" s="281"/>
      <c r="T6" s="5"/>
      <c r="U6" s="278"/>
      <c r="V6" s="119"/>
      <c r="W6" s="278"/>
      <c r="X6" s="119"/>
      <c r="Y6" s="278"/>
      <c r="Z6" s="14"/>
      <c r="AA6" s="278"/>
      <c r="AB6" s="14"/>
      <c r="AC6" s="278"/>
      <c r="AD6" s="14"/>
      <c r="AE6" s="278"/>
    </row>
    <row r="7" spans="1:31" ht="15.75" customHeight="1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23"/>
      <c r="N7" s="24"/>
      <c r="O7" s="23"/>
      <c r="P7" s="24"/>
      <c r="Q7" s="82"/>
      <c r="R7" s="251"/>
      <c r="S7" s="82"/>
      <c r="T7" s="24"/>
      <c r="U7" s="13"/>
      <c r="V7" s="22"/>
      <c r="W7" s="13"/>
      <c r="X7" s="22"/>
      <c r="Y7" s="13"/>
      <c r="Z7" s="22"/>
      <c r="AA7" s="13"/>
      <c r="AB7" s="22"/>
      <c r="AC7" s="13"/>
      <c r="AD7" s="22"/>
      <c r="AE7" s="13"/>
    </row>
    <row r="8" spans="1:31" s="33" customFormat="1" ht="24.75" customHeight="1" thickBot="1" thickTop="1">
      <c r="A8" s="262" t="s">
        <v>23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30"/>
      <c r="O8" s="31" t="s">
        <v>11</v>
      </c>
      <c r="P8" s="32"/>
      <c r="Q8" s="252">
        <f>SUM(Q9:Q12)</f>
        <v>281609</v>
      </c>
      <c r="R8" s="253"/>
      <c r="S8" s="252">
        <f>SUM(S9:S12)</f>
        <v>133253</v>
      </c>
      <c r="T8" s="32"/>
      <c r="U8" s="47">
        <f>SUM(U9:U12)</f>
        <v>543000</v>
      </c>
      <c r="V8" s="52"/>
      <c r="W8" s="47">
        <f>SUM(W9:W12)</f>
        <v>574000</v>
      </c>
      <c r="X8" s="52"/>
      <c r="Y8" s="47">
        <f>SUM(Y9:Y12)</f>
        <v>574000</v>
      </c>
      <c r="Z8" s="52"/>
      <c r="AA8" s="47" t="e">
        <f>#REF!+AA14+AA20+AA26+AA33</f>
        <v>#REF!</v>
      </c>
      <c r="AB8" s="52"/>
      <c r="AC8" s="47" t="e">
        <f>#REF!+AC14+AC20+AC26+AC33</f>
        <v>#REF!</v>
      </c>
      <c r="AD8" s="52"/>
      <c r="AE8" s="47" t="e">
        <f>#REF!+AE14+AE20+AE26+AE33</f>
        <v>#REF!</v>
      </c>
    </row>
    <row r="9" spans="1:32" s="130" customFormat="1" ht="29.25" customHeight="1" thickTop="1">
      <c r="A9" s="150">
        <v>38</v>
      </c>
      <c r="B9" s="151">
        <v>4</v>
      </c>
      <c r="C9" s="151"/>
      <c r="D9" s="151"/>
      <c r="E9" s="151">
        <v>9</v>
      </c>
      <c r="F9" s="152">
        <v>4</v>
      </c>
      <c r="G9" s="152">
        <v>1</v>
      </c>
      <c r="H9" s="162" t="s">
        <v>37</v>
      </c>
      <c r="I9" s="153">
        <v>2</v>
      </c>
      <c r="J9" s="154" t="s">
        <v>8</v>
      </c>
      <c r="K9" s="153"/>
      <c r="L9" s="153"/>
      <c r="M9" s="155"/>
      <c r="N9" s="123"/>
      <c r="O9" s="148" t="s">
        <v>21</v>
      </c>
      <c r="P9" s="125"/>
      <c r="Q9" s="236">
        <f>Q15+Q21+Q27+Q34</f>
        <v>174414</v>
      </c>
      <c r="R9" s="254"/>
      <c r="S9" s="236">
        <f>S15+S21+S27+S34</f>
        <v>77049</v>
      </c>
      <c r="T9" s="125"/>
      <c r="U9" s="128">
        <f>U15+U21+U27+U34</f>
        <v>335000</v>
      </c>
      <c r="V9" s="127"/>
      <c r="W9" s="128">
        <f>W15+W21+W27+W34</f>
        <v>354000</v>
      </c>
      <c r="X9" s="127"/>
      <c r="Y9" s="236">
        <f>Y15+Y21+Y27+Y34</f>
        <v>354000</v>
      </c>
      <c r="Z9" s="127"/>
      <c r="AA9" s="126" t="e">
        <f>#REF!+AA15+AA21+AA27+AA34</f>
        <v>#REF!</v>
      </c>
      <c r="AB9" s="127"/>
      <c r="AC9" s="126" t="e">
        <f>#REF!+AC15+AC21+AC27+AC34</f>
        <v>#REF!</v>
      </c>
      <c r="AD9" s="127"/>
      <c r="AE9" s="126" t="e">
        <f>#REF!+AE15+AE21+AE27+AE34</f>
        <v>#REF!</v>
      </c>
      <c r="AF9" s="129"/>
    </row>
    <row r="10" spans="1:32" s="130" customFormat="1" ht="29.25" customHeight="1">
      <c r="A10" s="53"/>
      <c r="B10" s="54"/>
      <c r="C10" s="54"/>
      <c r="D10" s="54"/>
      <c r="E10" s="54"/>
      <c r="F10" s="55"/>
      <c r="G10" s="55"/>
      <c r="H10" s="238"/>
      <c r="I10" s="136"/>
      <c r="J10" s="149" t="s">
        <v>10</v>
      </c>
      <c r="K10" s="136"/>
      <c r="L10" s="136"/>
      <c r="M10" s="137"/>
      <c r="N10" s="123"/>
      <c r="O10" s="239" t="s">
        <v>22</v>
      </c>
      <c r="P10" s="125"/>
      <c r="Q10" s="240">
        <f>Q16+Q22+Q28+Q35</f>
        <v>3000</v>
      </c>
      <c r="R10" s="254"/>
      <c r="S10" s="240">
        <f>S16+S22+S28+S35</f>
        <v>6900</v>
      </c>
      <c r="T10" s="125"/>
      <c r="U10" s="135">
        <f>U16+U22+U28+U35</f>
        <v>8000</v>
      </c>
      <c r="V10" s="127"/>
      <c r="W10" s="135">
        <f>W16+W22+W28+W35</f>
        <v>8000</v>
      </c>
      <c r="X10" s="127"/>
      <c r="Y10" s="240">
        <f>Y16+Y22+Y28+Y35</f>
        <v>8000</v>
      </c>
      <c r="Z10" s="127"/>
      <c r="AA10" s="241"/>
      <c r="AB10" s="127"/>
      <c r="AC10" s="241"/>
      <c r="AD10" s="127"/>
      <c r="AE10" s="241"/>
      <c r="AF10" s="129"/>
    </row>
    <row r="11" spans="1:31" s="130" customFormat="1" ht="29.25" customHeight="1">
      <c r="A11" s="53"/>
      <c r="B11" s="54"/>
      <c r="C11" s="54"/>
      <c r="D11" s="54"/>
      <c r="E11" s="54"/>
      <c r="F11" s="55"/>
      <c r="G11" s="55"/>
      <c r="H11" s="55"/>
      <c r="I11" s="136"/>
      <c r="J11" s="149" t="s">
        <v>9</v>
      </c>
      <c r="K11" s="136"/>
      <c r="L11" s="136"/>
      <c r="M11" s="137"/>
      <c r="N11" s="123"/>
      <c r="O11" s="138" t="s">
        <v>20</v>
      </c>
      <c r="P11" s="125"/>
      <c r="Q11" s="240">
        <f>Q17+Q23+Q29+Q36</f>
        <v>76035</v>
      </c>
      <c r="R11" s="254"/>
      <c r="S11" s="240">
        <f>S17+S23+S29+S36</f>
        <v>35978</v>
      </c>
      <c r="T11" s="125"/>
      <c r="U11" s="135">
        <f>U17+U23+U29+U36</f>
        <v>145000</v>
      </c>
      <c r="V11" s="127"/>
      <c r="W11" s="135">
        <f>W17+W23+W29+W36</f>
        <v>152000</v>
      </c>
      <c r="X11" s="127"/>
      <c r="Y11" s="237">
        <f>Y17+Y23+Y29+Y36</f>
        <v>152000</v>
      </c>
      <c r="Z11" s="127"/>
      <c r="AA11" s="139" t="e">
        <f>#REF!+AA17+AA23+AA29+AA36</f>
        <v>#REF!</v>
      </c>
      <c r="AB11" s="127"/>
      <c r="AC11" s="139" t="e">
        <f>#REF!+AC17+AC23+AC29+AC36</f>
        <v>#REF!</v>
      </c>
      <c r="AD11" s="127"/>
      <c r="AE11" s="139" t="e">
        <f>#REF!+AE17+AE23+AE29+AE36</f>
        <v>#REF!</v>
      </c>
    </row>
    <row r="12" spans="1:33" s="130" customFormat="1" ht="29.25" customHeight="1">
      <c r="A12" s="60"/>
      <c r="B12" s="61"/>
      <c r="C12" s="61"/>
      <c r="D12" s="61"/>
      <c r="E12" s="61"/>
      <c r="F12" s="62"/>
      <c r="G12" s="62"/>
      <c r="H12" s="62"/>
      <c r="I12" s="131"/>
      <c r="J12" s="132" t="s">
        <v>9</v>
      </c>
      <c r="K12" s="131"/>
      <c r="L12" s="131"/>
      <c r="M12" s="133"/>
      <c r="N12" s="140"/>
      <c r="O12" s="138" t="s">
        <v>26</v>
      </c>
      <c r="P12" s="125"/>
      <c r="Q12" s="237">
        <f>Q18+Q24+Q31+Q37</f>
        <v>28160</v>
      </c>
      <c r="R12" s="254"/>
      <c r="S12" s="237">
        <f>S18+S24+S31+S37</f>
        <v>13326</v>
      </c>
      <c r="T12" s="125"/>
      <c r="U12" s="141">
        <f>U18+U24+U31+U37</f>
        <v>55000</v>
      </c>
      <c r="V12" s="127"/>
      <c r="W12" s="141">
        <f>W18+W24+W31+W37</f>
        <v>60000</v>
      </c>
      <c r="X12" s="127"/>
      <c r="Y12" s="237">
        <f>Y18+Y24+Y31+Y37</f>
        <v>60000</v>
      </c>
      <c r="Z12" s="127"/>
      <c r="AA12" s="139" t="e">
        <f>#REF!+AA18+AA24+AA31+AA37</f>
        <v>#REF!</v>
      </c>
      <c r="AB12" s="127"/>
      <c r="AC12" s="139" t="e">
        <f>#REF!+AC18+AC24+AC31+AC37</f>
        <v>#REF!</v>
      </c>
      <c r="AD12" s="127"/>
      <c r="AE12" s="139" t="e">
        <f>#REF!+AE18+AE24+AE31+AE37</f>
        <v>#REF!</v>
      </c>
      <c r="AG12" s="129"/>
    </row>
    <row r="13" spans="1:31" s="130" customFormat="1" ht="15.75" customHeight="1" thickBot="1">
      <c r="A13" s="42"/>
      <c r="B13" s="43"/>
      <c r="C13" s="43"/>
      <c r="D13" s="43"/>
      <c r="E13" s="43"/>
      <c r="F13" s="44"/>
      <c r="G13" s="44"/>
      <c r="H13" s="44"/>
      <c r="I13" s="142"/>
      <c r="J13" s="143"/>
      <c r="K13" s="142"/>
      <c r="L13" s="142"/>
      <c r="M13" s="142"/>
      <c r="N13" s="142"/>
      <c r="O13" s="144"/>
      <c r="P13" s="125"/>
      <c r="Q13" s="255"/>
      <c r="R13" s="254"/>
      <c r="S13" s="255"/>
      <c r="T13" s="125"/>
      <c r="U13" s="145"/>
      <c r="V13" s="127"/>
      <c r="W13" s="145"/>
      <c r="X13" s="127"/>
      <c r="Y13" s="145"/>
      <c r="Z13" s="127"/>
      <c r="AA13" s="145"/>
      <c r="AB13" s="127"/>
      <c r="AC13" s="145"/>
      <c r="AD13" s="127"/>
      <c r="AE13" s="145"/>
    </row>
    <row r="14" spans="1:31" s="33" customFormat="1" ht="24.75" customHeight="1" thickBot="1" thickTop="1">
      <c r="A14" s="263" t="s">
        <v>125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30"/>
      <c r="O14" s="31" t="s">
        <v>11</v>
      </c>
      <c r="P14" s="32"/>
      <c r="Q14" s="252">
        <f>SUM(Q15:Q18)</f>
        <v>21365</v>
      </c>
      <c r="R14" s="253"/>
      <c r="S14" s="252">
        <f>SUM(S15:S18)</f>
        <v>9335</v>
      </c>
      <c r="T14" s="32"/>
      <c r="U14" s="47">
        <f>SUM(U15:U18)</f>
        <v>27500</v>
      </c>
      <c r="V14" s="52"/>
      <c r="W14" s="47">
        <f>SUM(W15:W18)</f>
        <v>29000</v>
      </c>
      <c r="X14" s="52"/>
      <c r="Y14" s="47">
        <f>SUM(Y15:Y18)</f>
        <v>29000</v>
      </c>
      <c r="Z14" s="52"/>
      <c r="AA14" s="50">
        <v>0</v>
      </c>
      <c r="AB14" s="52"/>
      <c r="AC14" s="50">
        <v>0</v>
      </c>
      <c r="AD14" s="52"/>
      <c r="AE14" s="50">
        <v>0</v>
      </c>
    </row>
    <row r="15" spans="1:32" s="130" customFormat="1" ht="24.75" customHeight="1" thickTop="1">
      <c r="A15" s="38">
        <v>38</v>
      </c>
      <c r="B15" s="39">
        <v>4</v>
      </c>
      <c r="C15" s="39">
        <v>3</v>
      </c>
      <c r="D15" s="39">
        <v>0</v>
      </c>
      <c r="E15" s="39">
        <v>9</v>
      </c>
      <c r="F15" s="40">
        <v>4</v>
      </c>
      <c r="G15" s="40">
        <v>1</v>
      </c>
      <c r="H15" s="162" t="s">
        <v>37</v>
      </c>
      <c r="I15" s="120">
        <v>2</v>
      </c>
      <c r="J15" s="154" t="s">
        <v>8</v>
      </c>
      <c r="K15" s="153"/>
      <c r="L15" s="153"/>
      <c r="M15" s="155"/>
      <c r="N15" s="123"/>
      <c r="O15" s="148" t="s">
        <v>21</v>
      </c>
      <c r="P15" s="125"/>
      <c r="Q15" s="236">
        <v>13460</v>
      </c>
      <c r="R15" s="254"/>
      <c r="S15" s="236">
        <v>5881</v>
      </c>
      <c r="T15" s="125"/>
      <c r="U15" s="128">
        <v>17000</v>
      </c>
      <c r="V15" s="127"/>
      <c r="W15" s="128">
        <v>18000</v>
      </c>
      <c r="X15" s="127"/>
      <c r="Y15" s="128">
        <f>W15</f>
        <v>18000</v>
      </c>
      <c r="Z15" s="127"/>
      <c r="AA15" s="128">
        <v>0</v>
      </c>
      <c r="AB15" s="127"/>
      <c r="AC15" s="128">
        <v>0</v>
      </c>
      <c r="AD15" s="127"/>
      <c r="AE15" s="128">
        <v>0</v>
      </c>
      <c r="AF15" s="129"/>
    </row>
    <row r="16" spans="1:32" s="130" customFormat="1" ht="24.75" customHeight="1">
      <c r="A16" s="38"/>
      <c r="B16" s="39"/>
      <c r="C16" s="39"/>
      <c r="D16" s="39"/>
      <c r="E16" s="39"/>
      <c r="F16" s="40"/>
      <c r="G16" s="40"/>
      <c r="H16" s="238"/>
      <c r="I16" s="242"/>
      <c r="J16" s="149" t="s">
        <v>10</v>
      </c>
      <c r="K16" s="136"/>
      <c r="L16" s="136"/>
      <c r="M16" s="137"/>
      <c r="N16" s="123"/>
      <c r="O16" s="239" t="s">
        <v>22</v>
      </c>
      <c r="P16" s="125"/>
      <c r="Q16" s="240">
        <v>0</v>
      </c>
      <c r="R16" s="254"/>
      <c r="S16" s="240">
        <v>0</v>
      </c>
      <c r="T16" s="125"/>
      <c r="U16" s="135">
        <v>0</v>
      </c>
      <c r="V16" s="127"/>
      <c r="W16" s="135">
        <v>0</v>
      </c>
      <c r="X16" s="127"/>
      <c r="Y16" s="135">
        <f>W16</f>
        <v>0</v>
      </c>
      <c r="Z16" s="127"/>
      <c r="AA16" s="135"/>
      <c r="AB16" s="127"/>
      <c r="AC16" s="135"/>
      <c r="AD16" s="127"/>
      <c r="AE16" s="135"/>
      <c r="AF16" s="129"/>
    </row>
    <row r="17" spans="1:33" s="130" customFormat="1" ht="24.75" customHeight="1">
      <c r="A17" s="60"/>
      <c r="B17" s="61"/>
      <c r="C17" s="61"/>
      <c r="D17" s="61"/>
      <c r="E17" s="61"/>
      <c r="F17" s="62"/>
      <c r="G17" s="62"/>
      <c r="H17" s="62"/>
      <c r="I17" s="131"/>
      <c r="J17" s="149" t="s">
        <v>9</v>
      </c>
      <c r="K17" s="136"/>
      <c r="L17" s="136"/>
      <c r="M17" s="137"/>
      <c r="N17" s="142"/>
      <c r="O17" s="138" t="s">
        <v>20</v>
      </c>
      <c r="P17" s="125"/>
      <c r="Q17" s="240">
        <v>5769</v>
      </c>
      <c r="R17" s="254"/>
      <c r="S17" s="240">
        <v>2520</v>
      </c>
      <c r="T17" s="125"/>
      <c r="U17" s="135">
        <v>7500</v>
      </c>
      <c r="V17" s="127"/>
      <c r="W17" s="135">
        <v>8000</v>
      </c>
      <c r="X17" s="127"/>
      <c r="Y17" s="135">
        <f>W17</f>
        <v>8000</v>
      </c>
      <c r="Z17" s="127"/>
      <c r="AA17" s="135">
        <v>0</v>
      </c>
      <c r="AB17" s="127"/>
      <c r="AC17" s="135">
        <v>0</v>
      </c>
      <c r="AD17" s="127"/>
      <c r="AE17" s="135">
        <v>0</v>
      </c>
      <c r="AF17" s="129"/>
      <c r="AG17" s="129"/>
    </row>
    <row r="18" spans="1:31" s="130" customFormat="1" ht="24.75" customHeight="1">
      <c r="A18" s="60"/>
      <c r="B18" s="61"/>
      <c r="C18" s="61"/>
      <c r="D18" s="61"/>
      <c r="E18" s="61"/>
      <c r="F18" s="62"/>
      <c r="G18" s="62"/>
      <c r="H18" s="62"/>
      <c r="I18" s="131"/>
      <c r="J18" s="132" t="s">
        <v>9</v>
      </c>
      <c r="K18" s="131"/>
      <c r="L18" s="131"/>
      <c r="M18" s="133"/>
      <c r="N18" s="142"/>
      <c r="O18" s="138" t="s">
        <v>26</v>
      </c>
      <c r="P18" s="125"/>
      <c r="Q18" s="256">
        <v>2136</v>
      </c>
      <c r="R18" s="254"/>
      <c r="S18" s="256">
        <v>934</v>
      </c>
      <c r="T18" s="125"/>
      <c r="U18" s="70">
        <v>3000</v>
      </c>
      <c r="V18" s="36"/>
      <c r="W18" s="70">
        <v>3000</v>
      </c>
      <c r="X18" s="70"/>
      <c r="Y18" s="70">
        <f>W18</f>
        <v>3000</v>
      </c>
      <c r="Z18" s="127"/>
      <c r="AA18" s="141">
        <v>0</v>
      </c>
      <c r="AB18" s="127"/>
      <c r="AC18" s="141">
        <v>0</v>
      </c>
      <c r="AD18" s="127"/>
      <c r="AE18" s="141">
        <v>0</v>
      </c>
    </row>
    <row r="19" spans="1:31" s="22" customFormat="1" ht="15.75" customHeight="1" thickBot="1">
      <c r="A19" s="15"/>
      <c r="B19" s="18"/>
      <c r="C19" s="18"/>
      <c r="D19" s="18"/>
      <c r="E19" s="18"/>
      <c r="F19" s="19"/>
      <c r="G19" s="19"/>
      <c r="H19" s="19"/>
      <c r="I19" s="20"/>
      <c r="J19" s="21"/>
      <c r="K19" s="20"/>
      <c r="L19" s="20"/>
      <c r="M19" s="20"/>
      <c r="N19" s="14"/>
      <c r="O19" s="26"/>
      <c r="P19" s="26"/>
      <c r="Q19" s="257"/>
      <c r="R19" s="258"/>
      <c r="S19" s="257"/>
      <c r="T19" s="26"/>
      <c r="U19" s="29"/>
      <c r="V19" s="16"/>
      <c r="W19" s="29"/>
      <c r="X19" s="16"/>
      <c r="Y19" s="29"/>
      <c r="Z19" s="16"/>
      <c r="AA19" s="29"/>
      <c r="AB19" s="16"/>
      <c r="AC19" s="29"/>
      <c r="AD19" s="16"/>
      <c r="AE19" s="29"/>
    </row>
    <row r="20" spans="1:32" s="33" customFormat="1" ht="24.75" customHeight="1" thickBot="1" thickTop="1">
      <c r="A20" s="263" t="s">
        <v>120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30"/>
      <c r="O20" s="31" t="s">
        <v>11</v>
      </c>
      <c r="P20" s="32"/>
      <c r="Q20" s="252">
        <f>SUM(Q21:Q24)</f>
        <v>239454</v>
      </c>
      <c r="R20" s="253"/>
      <c r="S20" s="252">
        <f>SUM(S21:S24)</f>
        <v>118143</v>
      </c>
      <c r="T20" s="32"/>
      <c r="U20" s="47">
        <f>SUM(U21:U24)</f>
        <v>338300</v>
      </c>
      <c r="V20" s="52"/>
      <c r="W20" s="47">
        <f>SUM(W21:W24)</f>
        <v>348700</v>
      </c>
      <c r="X20" s="113">
        <v>100000</v>
      </c>
      <c r="Y20" s="47">
        <f>SUM(Y21:Y24)</f>
        <v>348700</v>
      </c>
      <c r="Z20" s="52"/>
      <c r="AA20" s="47">
        <v>0</v>
      </c>
      <c r="AB20" s="52"/>
      <c r="AC20" s="47">
        <v>0</v>
      </c>
      <c r="AD20" s="52"/>
      <c r="AE20" s="47">
        <v>0</v>
      </c>
      <c r="AF20" s="118"/>
    </row>
    <row r="21" spans="1:32" s="130" customFormat="1" ht="31.5" customHeight="1" thickTop="1">
      <c r="A21" s="38">
        <v>38</v>
      </c>
      <c r="B21" s="39">
        <v>4</v>
      </c>
      <c r="C21" s="39">
        <v>5</v>
      </c>
      <c r="D21" s="39">
        <v>1</v>
      </c>
      <c r="E21" s="39">
        <v>9</v>
      </c>
      <c r="F21" s="40">
        <v>4</v>
      </c>
      <c r="G21" s="40">
        <v>1</v>
      </c>
      <c r="H21" s="162" t="s">
        <v>37</v>
      </c>
      <c r="I21" s="153">
        <v>2</v>
      </c>
      <c r="J21" s="154" t="s">
        <v>8</v>
      </c>
      <c r="K21" s="153"/>
      <c r="L21" s="153"/>
      <c r="M21" s="155"/>
      <c r="N21" s="123"/>
      <c r="O21" s="148" t="s">
        <v>21</v>
      </c>
      <c r="P21" s="125"/>
      <c r="Q21" s="259">
        <v>147856</v>
      </c>
      <c r="R21" s="254"/>
      <c r="S21" s="259">
        <v>67530</v>
      </c>
      <c r="T21" s="125"/>
      <c r="U21" s="68">
        <v>204500</v>
      </c>
      <c r="V21" s="36"/>
      <c r="W21" s="68">
        <v>208000</v>
      </c>
      <c r="X21" s="68"/>
      <c r="Y21" s="68">
        <f>W21</f>
        <v>208000</v>
      </c>
      <c r="Z21" s="127"/>
      <c r="AA21" s="68">
        <f>(AA20-AA24)*70/100</f>
        <v>0</v>
      </c>
      <c r="AB21" s="127"/>
      <c r="AC21" s="68">
        <f>(AC20-AC24)*70/100</f>
        <v>0</v>
      </c>
      <c r="AD21" s="127"/>
      <c r="AE21" s="68">
        <f>(AE20-AE24)*70/100</f>
        <v>0</v>
      </c>
      <c r="AF21" s="129"/>
    </row>
    <row r="22" spans="1:32" s="130" customFormat="1" ht="26.25" customHeight="1">
      <c r="A22" s="38"/>
      <c r="B22" s="39"/>
      <c r="C22" s="39"/>
      <c r="D22" s="39"/>
      <c r="E22" s="39"/>
      <c r="F22" s="40"/>
      <c r="G22" s="40"/>
      <c r="H22" s="238"/>
      <c r="I22" s="136"/>
      <c r="J22" s="149" t="s">
        <v>10</v>
      </c>
      <c r="K22" s="136"/>
      <c r="L22" s="136"/>
      <c r="M22" s="137"/>
      <c r="N22" s="123"/>
      <c r="O22" s="239" t="s">
        <v>22</v>
      </c>
      <c r="P22" s="125"/>
      <c r="Q22" s="260">
        <v>3000</v>
      </c>
      <c r="R22" s="254"/>
      <c r="S22" s="260">
        <v>6900</v>
      </c>
      <c r="T22" s="125"/>
      <c r="U22" s="69">
        <v>7800</v>
      </c>
      <c r="V22" s="36"/>
      <c r="W22" s="69">
        <v>7700</v>
      </c>
      <c r="X22" s="69"/>
      <c r="Y22" s="69">
        <f>W22</f>
        <v>7700</v>
      </c>
      <c r="Z22" s="127"/>
      <c r="AA22" s="69"/>
      <c r="AB22" s="127"/>
      <c r="AC22" s="69"/>
      <c r="AD22" s="127"/>
      <c r="AE22" s="69"/>
      <c r="AF22" s="129"/>
    </row>
    <row r="23" spans="1:32" s="130" customFormat="1" ht="24.75" customHeight="1">
      <c r="A23" s="60"/>
      <c r="B23" s="61"/>
      <c r="C23" s="61"/>
      <c r="D23" s="61"/>
      <c r="E23" s="61"/>
      <c r="F23" s="62"/>
      <c r="G23" s="62"/>
      <c r="H23" s="62"/>
      <c r="I23" s="136"/>
      <c r="J23" s="149" t="s">
        <v>9</v>
      </c>
      <c r="K23" s="136"/>
      <c r="L23" s="136"/>
      <c r="M23" s="137"/>
      <c r="N23" s="142"/>
      <c r="O23" s="138" t="s">
        <v>20</v>
      </c>
      <c r="P23" s="125"/>
      <c r="Q23" s="260">
        <v>64653</v>
      </c>
      <c r="R23" s="254"/>
      <c r="S23" s="260">
        <v>31899</v>
      </c>
      <c r="T23" s="125"/>
      <c r="U23" s="69">
        <v>92000</v>
      </c>
      <c r="V23" s="36"/>
      <c r="W23" s="69">
        <v>96000</v>
      </c>
      <c r="X23" s="69"/>
      <c r="Y23" s="69">
        <f>W23</f>
        <v>96000</v>
      </c>
      <c r="Z23" s="127"/>
      <c r="AA23" s="69">
        <f>AA20-AA21-AA24</f>
        <v>0</v>
      </c>
      <c r="AB23" s="127"/>
      <c r="AC23" s="69">
        <f>AC20-AC21-AC24</f>
        <v>0</v>
      </c>
      <c r="AD23" s="127"/>
      <c r="AE23" s="69">
        <f>AE20-AE21-AE24</f>
        <v>0</v>
      </c>
      <c r="AF23" s="129"/>
    </row>
    <row r="24" spans="1:32" s="130" customFormat="1" ht="24.75" customHeight="1">
      <c r="A24" s="60"/>
      <c r="B24" s="61"/>
      <c r="C24" s="61"/>
      <c r="D24" s="61"/>
      <c r="E24" s="61"/>
      <c r="F24" s="62"/>
      <c r="G24" s="62"/>
      <c r="H24" s="62"/>
      <c r="I24" s="131"/>
      <c r="J24" s="132" t="s">
        <v>9</v>
      </c>
      <c r="K24" s="131"/>
      <c r="L24" s="131"/>
      <c r="M24" s="133"/>
      <c r="N24" s="142"/>
      <c r="O24" s="138" t="s">
        <v>26</v>
      </c>
      <c r="P24" s="125"/>
      <c r="Q24" s="256">
        <v>23945</v>
      </c>
      <c r="R24" s="254"/>
      <c r="S24" s="256">
        <v>11814</v>
      </c>
      <c r="T24" s="125"/>
      <c r="U24" s="70">
        <v>34000</v>
      </c>
      <c r="V24" s="36"/>
      <c r="W24" s="70">
        <v>37000</v>
      </c>
      <c r="X24" s="70"/>
      <c r="Y24" s="70">
        <f>W24</f>
        <v>37000</v>
      </c>
      <c r="Z24" s="127"/>
      <c r="AA24" s="70">
        <f>AA20*10/100</f>
        <v>0</v>
      </c>
      <c r="AB24" s="127"/>
      <c r="AC24" s="70">
        <f>AC20*10/100</f>
        <v>0</v>
      </c>
      <c r="AD24" s="127"/>
      <c r="AE24" s="70">
        <f>AE20*10/100</f>
        <v>0</v>
      </c>
      <c r="AF24" s="129"/>
    </row>
    <row r="25" spans="1:31" s="22" customFormat="1" ht="15.75" customHeight="1" hidden="1" thickBot="1">
      <c r="A25" s="15"/>
      <c r="B25" s="18"/>
      <c r="C25" s="18"/>
      <c r="D25" s="18"/>
      <c r="E25" s="18"/>
      <c r="F25" s="19"/>
      <c r="G25" s="19"/>
      <c r="H25" s="19"/>
      <c r="I25" s="20"/>
      <c r="J25" s="21"/>
      <c r="K25" s="20"/>
      <c r="L25" s="20"/>
      <c r="M25" s="20"/>
      <c r="N25" s="14"/>
      <c r="O25" s="26"/>
      <c r="P25" s="26"/>
      <c r="Q25" s="257"/>
      <c r="R25" s="258"/>
      <c r="S25" s="257"/>
      <c r="T25" s="26"/>
      <c r="U25" s="29"/>
      <c r="V25" s="16"/>
      <c r="W25" s="29"/>
      <c r="X25" s="16"/>
      <c r="Y25" s="29"/>
      <c r="Z25" s="16"/>
      <c r="AA25" s="29"/>
      <c r="AB25" s="16"/>
      <c r="AC25" s="29"/>
      <c r="AD25" s="16"/>
      <c r="AE25" s="29"/>
    </row>
    <row r="26" spans="1:32" s="33" customFormat="1" ht="24.75" customHeight="1" hidden="1" thickBot="1" thickTop="1">
      <c r="A26" s="262" t="s">
        <v>33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30"/>
      <c r="O26" s="31" t="s">
        <v>11</v>
      </c>
      <c r="P26" s="32"/>
      <c r="Q26" s="252">
        <f>SUM(Q27:Q31)</f>
        <v>0</v>
      </c>
      <c r="R26" s="253"/>
      <c r="S26" s="252">
        <f>SUM(S27:S31)</f>
        <v>0</v>
      </c>
      <c r="T26" s="32"/>
      <c r="U26" s="47">
        <f>SUM(U27:U31)</f>
        <v>0</v>
      </c>
      <c r="V26" s="52"/>
      <c r="W26" s="47">
        <v>0</v>
      </c>
      <c r="X26" s="52"/>
      <c r="Y26" s="50">
        <v>0</v>
      </c>
      <c r="Z26" s="52"/>
      <c r="AA26" s="50">
        <v>0</v>
      </c>
      <c r="AB26" s="52"/>
      <c r="AC26" s="50">
        <v>0</v>
      </c>
      <c r="AD26" s="52"/>
      <c r="AE26" s="50">
        <v>0</v>
      </c>
      <c r="AF26" s="118"/>
    </row>
    <row r="27" spans="1:32" s="130" customFormat="1" ht="24.75" customHeight="1" hidden="1" thickTop="1">
      <c r="A27" s="38">
        <v>38</v>
      </c>
      <c r="B27" s="39">
        <v>4</v>
      </c>
      <c r="C27" s="39">
        <v>6</v>
      </c>
      <c r="D27" s="39">
        <v>4</v>
      </c>
      <c r="E27" s="39">
        <v>9</v>
      </c>
      <c r="F27" s="40">
        <v>4</v>
      </c>
      <c r="G27" s="40">
        <v>1</v>
      </c>
      <c r="H27" s="40">
        <v>1</v>
      </c>
      <c r="I27" s="120">
        <v>2</v>
      </c>
      <c r="J27" s="121" t="s">
        <v>8</v>
      </c>
      <c r="K27" s="120"/>
      <c r="L27" s="120"/>
      <c r="M27" s="122"/>
      <c r="N27" s="142"/>
      <c r="O27" s="124" t="s">
        <v>21</v>
      </c>
      <c r="P27" s="125"/>
      <c r="Q27" s="236">
        <v>0</v>
      </c>
      <c r="R27" s="254"/>
      <c r="S27" s="236">
        <v>0</v>
      </c>
      <c r="T27" s="125"/>
      <c r="U27" s="128">
        <v>0</v>
      </c>
      <c r="V27" s="127"/>
      <c r="W27" s="128">
        <v>0</v>
      </c>
      <c r="X27" s="127"/>
      <c r="Y27" s="128">
        <v>0</v>
      </c>
      <c r="Z27" s="127"/>
      <c r="AA27" s="128">
        <v>0</v>
      </c>
      <c r="AB27" s="127"/>
      <c r="AC27" s="128">
        <v>0</v>
      </c>
      <c r="AD27" s="127"/>
      <c r="AE27" s="128">
        <v>0</v>
      </c>
      <c r="AF27" s="129"/>
    </row>
    <row r="28" spans="1:31" s="130" customFormat="1" ht="24.75" customHeight="1" hidden="1">
      <c r="A28" s="60"/>
      <c r="B28" s="61"/>
      <c r="C28" s="61"/>
      <c r="D28" s="61"/>
      <c r="E28" s="61"/>
      <c r="F28" s="62"/>
      <c r="G28" s="62"/>
      <c r="H28" s="62"/>
      <c r="I28" s="131"/>
      <c r="J28" s="132" t="s">
        <v>10</v>
      </c>
      <c r="K28" s="131"/>
      <c r="L28" s="131"/>
      <c r="M28" s="133"/>
      <c r="N28" s="142"/>
      <c r="O28" s="134" t="s">
        <v>22</v>
      </c>
      <c r="P28" s="125"/>
      <c r="Q28" s="240">
        <v>0</v>
      </c>
      <c r="R28" s="254"/>
      <c r="S28" s="240">
        <v>0</v>
      </c>
      <c r="T28" s="125"/>
      <c r="U28" s="135">
        <v>0</v>
      </c>
      <c r="V28" s="127"/>
      <c r="W28" s="135">
        <v>0</v>
      </c>
      <c r="X28" s="127"/>
      <c r="Y28" s="135">
        <v>0</v>
      </c>
      <c r="Z28" s="127"/>
      <c r="AA28" s="135">
        <v>0</v>
      </c>
      <c r="AB28" s="127"/>
      <c r="AC28" s="135">
        <v>0</v>
      </c>
      <c r="AD28" s="127"/>
      <c r="AE28" s="135">
        <v>0</v>
      </c>
    </row>
    <row r="29" spans="1:32" s="130" customFormat="1" ht="24.75" customHeight="1" hidden="1">
      <c r="A29" s="60"/>
      <c r="B29" s="61"/>
      <c r="C29" s="61"/>
      <c r="D29" s="61"/>
      <c r="E29" s="61"/>
      <c r="F29" s="62"/>
      <c r="G29" s="62"/>
      <c r="H29" s="62"/>
      <c r="I29" s="131"/>
      <c r="J29" s="132" t="s">
        <v>9</v>
      </c>
      <c r="K29" s="136"/>
      <c r="L29" s="136"/>
      <c r="M29" s="137"/>
      <c r="N29" s="142"/>
      <c r="O29" s="138" t="s">
        <v>20</v>
      </c>
      <c r="P29" s="125"/>
      <c r="Q29" s="240">
        <v>0</v>
      </c>
      <c r="R29" s="254"/>
      <c r="S29" s="240">
        <v>0</v>
      </c>
      <c r="T29" s="125"/>
      <c r="U29" s="135">
        <v>0</v>
      </c>
      <c r="V29" s="127"/>
      <c r="W29" s="135">
        <v>0</v>
      </c>
      <c r="X29" s="127"/>
      <c r="Y29" s="135">
        <v>0</v>
      </c>
      <c r="Z29" s="127"/>
      <c r="AA29" s="135">
        <v>0</v>
      </c>
      <c r="AB29" s="127"/>
      <c r="AC29" s="135">
        <v>0</v>
      </c>
      <c r="AD29" s="127"/>
      <c r="AE29" s="135">
        <v>0</v>
      </c>
      <c r="AF29" s="129"/>
    </row>
    <row r="30" spans="1:31" s="130" customFormat="1" ht="24.75" customHeight="1" hidden="1">
      <c r="A30" s="60"/>
      <c r="B30" s="61"/>
      <c r="C30" s="61"/>
      <c r="D30" s="61"/>
      <c r="E30" s="61"/>
      <c r="F30" s="62"/>
      <c r="G30" s="62"/>
      <c r="H30" s="62"/>
      <c r="I30" s="131"/>
      <c r="J30" s="132"/>
      <c r="K30" s="131"/>
      <c r="L30" s="131"/>
      <c r="M30" s="133"/>
      <c r="N30" s="142"/>
      <c r="O30" s="138" t="s">
        <v>29</v>
      </c>
      <c r="P30" s="125"/>
      <c r="Q30" s="237">
        <v>0</v>
      </c>
      <c r="R30" s="254"/>
      <c r="S30" s="237">
        <v>0</v>
      </c>
      <c r="T30" s="125"/>
      <c r="U30" s="141">
        <v>0</v>
      </c>
      <c r="V30" s="127"/>
      <c r="W30" s="141">
        <v>0</v>
      </c>
      <c r="X30" s="127"/>
      <c r="Y30" s="141">
        <v>0</v>
      </c>
      <c r="Z30" s="127"/>
      <c r="AA30" s="141">
        <v>0</v>
      </c>
      <c r="AB30" s="127"/>
      <c r="AC30" s="141">
        <v>0</v>
      </c>
      <c r="AD30" s="127"/>
      <c r="AE30" s="141">
        <v>0</v>
      </c>
    </row>
    <row r="31" spans="1:32" s="130" customFormat="1" ht="24.75" customHeight="1" hidden="1">
      <c r="A31" s="60"/>
      <c r="B31" s="61"/>
      <c r="C31" s="61"/>
      <c r="D31" s="61"/>
      <c r="E31" s="61"/>
      <c r="F31" s="62"/>
      <c r="G31" s="62"/>
      <c r="H31" s="62"/>
      <c r="I31" s="131"/>
      <c r="J31" s="132" t="s">
        <v>9</v>
      </c>
      <c r="K31" s="131"/>
      <c r="L31" s="131"/>
      <c r="M31" s="133"/>
      <c r="N31" s="142"/>
      <c r="O31" s="138" t="s">
        <v>26</v>
      </c>
      <c r="P31" s="125"/>
      <c r="Q31" s="237">
        <v>0</v>
      </c>
      <c r="R31" s="254"/>
      <c r="S31" s="237">
        <v>0</v>
      </c>
      <c r="T31" s="125"/>
      <c r="U31" s="141">
        <v>0</v>
      </c>
      <c r="V31" s="127"/>
      <c r="W31" s="141">
        <v>0</v>
      </c>
      <c r="X31" s="127"/>
      <c r="Y31" s="141">
        <v>0</v>
      </c>
      <c r="Z31" s="127"/>
      <c r="AA31" s="141">
        <v>0</v>
      </c>
      <c r="AB31" s="127"/>
      <c r="AC31" s="141">
        <v>0</v>
      </c>
      <c r="AD31" s="127"/>
      <c r="AE31" s="141">
        <v>0</v>
      </c>
      <c r="AF31" s="129"/>
    </row>
    <row r="32" spans="1:31" s="22" customFormat="1" ht="15.75" customHeight="1" thickBot="1">
      <c r="A32" s="15"/>
      <c r="B32" s="18"/>
      <c r="C32" s="18"/>
      <c r="D32" s="18"/>
      <c r="E32" s="18"/>
      <c r="F32" s="19"/>
      <c r="G32" s="19"/>
      <c r="H32" s="19"/>
      <c r="I32" s="20"/>
      <c r="J32" s="21"/>
      <c r="K32" s="20"/>
      <c r="L32" s="20"/>
      <c r="M32" s="20"/>
      <c r="N32" s="14"/>
      <c r="O32" s="26"/>
      <c r="P32" s="26"/>
      <c r="Q32" s="257"/>
      <c r="R32" s="258"/>
      <c r="S32" s="257"/>
      <c r="T32" s="26"/>
      <c r="U32" s="29"/>
      <c r="V32" s="16"/>
      <c r="W32" s="29"/>
      <c r="X32" s="16"/>
      <c r="Y32" s="29"/>
      <c r="Z32" s="16"/>
      <c r="AA32" s="29"/>
      <c r="AB32" s="16"/>
      <c r="AC32" s="29"/>
      <c r="AD32" s="16"/>
      <c r="AE32" s="29"/>
    </row>
    <row r="33" spans="1:32" s="33" customFormat="1" ht="24.75" customHeight="1" thickBot="1" thickTop="1">
      <c r="A33" s="263" t="s">
        <v>25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30"/>
      <c r="O33" s="31" t="s">
        <v>11</v>
      </c>
      <c r="P33" s="32"/>
      <c r="Q33" s="252">
        <f>SUM(Q34:Q37)</f>
        <v>20790</v>
      </c>
      <c r="R33" s="253"/>
      <c r="S33" s="252">
        <f>SUM(S34:S37)</f>
        <v>5775</v>
      </c>
      <c r="T33" s="32"/>
      <c r="U33" s="47">
        <f>SUM(U34:U37)</f>
        <v>177200</v>
      </c>
      <c r="V33" s="52"/>
      <c r="W33" s="47">
        <f>SUM(W34:W37)</f>
        <v>196300</v>
      </c>
      <c r="X33" s="113">
        <v>100000</v>
      </c>
      <c r="Y33" s="47">
        <f>SUM(Y34:Y37)</f>
        <v>196300</v>
      </c>
      <c r="Z33" s="52"/>
      <c r="AA33" s="47">
        <v>0</v>
      </c>
      <c r="AB33" s="52"/>
      <c r="AC33" s="47">
        <v>0</v>
      </c>
      <c r="AD33" s="52"/>
      <c r="AE33" s="47">
        <v>0</v>
      </c>
      <c r="AF33" s="118"/>
    </row>
    <row r="34" spans="1:32" s="130" customFormat="1" ht="33.75" customHeight="1" thickTop="1">
      <c r="A34" s="38">
        <v>38</v>
      </c>
      <c r="B34" s="39">
        <v>4</v>
      </c>
      <c r="C34" s="39">
        <v>7</v>
      </c>
      <c r="D34" s="39">
        <v>0</v>
      </c>
      <c r="E34" s="39">
        <v>9</v>
      </c>
      <c r="F34" s="40">
        <v>4</v>
      </c>
      <c r="G34" s="40">
        <v>1</v>
      </c>
      <c r="H34" s="162" t="s">
        <v>37</v>
      </c>
      <c r="I34" s="120">
        <v>2</v>
      </c>
      <c r="J34" s="154" t="s">
        <v>8</v>
      </c>
      <c r="K34" s="153"/>
      <c r="L34" s="153"/>
      <c r="M34" s="155"/>
      <c r="N34" s="123"/>
      <c r="O34" s="148" t="s">
        <v>21</v>
      </c>
      <c r="P34" s="125"/>
      <c r="Q34" s="259">
        <v>13098</v>
      </c>
      <c r="R34" s="254"/>
      <c r="S34" s="259">
        <v>3638</v>
      </c>
      <c r="T34" s="125"/>
      <c r="U34" s="68">
        <v>113500</v>
      </c>
      <c r="V34" s="36"/>
      <c r="W34" s="68">
        <v>128000</v>
      </c>
      <c r="X34" s="69">
        <f>(X33-X37)*70/100</f>
        <v>63000</v>
      </c>
      <c r="Y34" s="68">
        <f>W34</f>
        <v>128000</v>
      </c>
      <c r="Z34" s="127"/>
      <c r="AA34" s="68">
        <f>(AA33-AA37)*70/100</f>
        <v>0</v>
      </c>
      <c r="AB34" s="127"/>
      <c r="AC34" s="68">
        <f>(AC33-AC37)*70/100</f>
        <v>0</v>
      </c>
      <c r="AD34" s="127"/>
      <c r="AE34" s="68">
        <f>(AE33-AE37)*70/100</f>
        <v>0</v>
      </c>
      <c r="AF34" s="129"/>
    </row>
    <row r="35" spans="1:32" s="130" customFormat="1" ht="30" customHeight="1">
      <c r="A35" s="38"/>
      <c r="B35" s="39"/>
      <c r="C35" s="39"/>
      <c r="D35" s="39"/>
      <c r="E35" s="39"/>
      <c r="F35" s="40"/>
      <c r="G35" s="40"/>
      <c r="H35" s="238"/>
      <c r="I35" s="242"/>
      <c r="J35" s="149" t="s">
        <v>10</v>
      </c>
      <c r="K35" s="136"/>
      <c r="L35" s="136"/>
      <c r="M35" s="137"/>
      <c r="N35" s="123"/>
      <c r="O35" s="239" t="s">
        <v>22</v>
      </c>
      <c r="P35" s="125"/>
      <c r="Q35" s="260">
        <v>0</v>
      </c>
      <c r="R35" s="254"/>
      <c r="S35" s="260">
        <v>0</v>
      </c>
      <c r="T35" s="125"/>
      <c r="U35" s="69">
        <v>200</v>
      </c>
      <c r="V35" s="36"/>
      <c r="W35" s="69">
        <v>300</v>
      </c>
      <c r="X35" s="69"/>
      <c r="Y35" s="69">
        <f>W35</f>
        <v>300</v>
      </c>
      <c r="Z35" s="127"/>
      <c r="AA35" s="69"/>
      <c r="AB35" s="127"/>
      <c r="AC35" s="69"/>
      <c r="AD35" s="127"/>
      <c r="AE35" s="69"/>
      <c r="AF35" s="129"/>
    </row>
    <row r="36" spans="1:32" s="130" customFormat="1" ht="24.75" customHeight="1">
      <c r="A36" s="60"/>
      <c r="B36" s="61"/>
      <c r="C36" s="61"/>
      <c r="D36" s="61"/>
      <c r="E36" s="61"/>
      <c r="F36" s="62"/>
      <c r="G36" s="62"/>
      <c r="H36" s="62"/>
      <c r="I36" s="131"/>
      <c r="J36" s="149" t="s">
        <v>9</v>
      </c>
      <c r="K36" s="136"/>
      <c r="L36" s="136"/>
      <c r="M36" s="137"/>
      <c r="N36" s="142"/>
      <c r="O36" s="138" t="s">
        <v>20</v>
      </c>
      <c r="P36" s="125"/>
      <c r="Q36" s="260">
        <v>5613</v>
      </c>
      <c r="R36" s="254"/>
      <c r="S36" s="260">
        <v>1559</v>
      </c>
      <c r="T36" s="125"/>
      <c r="U36" s="69">
        <v>45500</v>
      </c>
      <c r="V36" s="36"/>
      <c r="W36" s="69">
        <v>48000</v>
      </c>
      <c r="X36" s="69">
        <f>X33-X34-X37</f>
        <v>27000</v>
      </c>
      <c r="Y36" s="69">
        <f>W36</f>
        <v>48000</v>
      </c>
      <c r="Z36" s="127"/>
      <c r="AA36" s="69">
        <f>AA33-AA34-AA37</f>
        <v>0</v>
      </c>
      <c r="AB36" s="127"/>
      <c r="AC36" s="69">
        <f>AC33-AC34-AC37</f>
        <v>0</v>
      </c>
      <c r="AD36" s="127"/>
      <c r="AE36" s="69">
        <f>AE33-AE34-AE37</f>
        <v>0</v>
      </c>
      <c r="AF36" s="129"/>
    </row>
    <row r="37" spans="1:31" s="130" customFormat="1" ht="24.75" customHeight="1">
      <c r="A37" s="60"/>
      <c r="B37" s="61"/>
      <c r="C37" s="61"/>
      <c r="D37" s="61"/>
      <c r="E37" s="61"/>
      <c r="F37" s="62"/>
      <c r="G37" s="62"/>
      <c r="H37" s="62"/>
      <c r="I37" s="131"/>
      <c r="J37" s="132" t="s">
        <v>9</v>
      </c>
      <c r="K37" s="131"/>
      <c r="L37" s="131"/>
      <c r="M37" s="133"/>
      <c r="N37" s="142"/>
      <c r="O37" s="138" t="s">
        <v>26</v>
      </c>
      <c r="P37" s="125"/>
      <c r="Q37" s="256">
        <v>2079</v>
      </c>
      <c r="R37" s="254"/>
      <c r="S37" s="256">
        <v>578</v>
      </c>
      <c r="T37" s="125"/>
      <c r="U37" s="70">
        <v>18000</v>
      </c>
      <c r="V37" s="36"/>
      <c r="W37" s="70">
        <v>20000</v>
      </c>
      <c r="X37" s="70">
        <f>X33*10/100</f>
        <v>10000</v>
      </c>
      <c r="Y37" s="70">
        <f>W37</f>
        <v>20000</v>
      </c>
      <c r="Z37" s="127"/>
      <c r="AA37" s="70">
        <f>AA33*10/100</f>
        <v>0</v>
      </c>
      <c r="AB37" s="127"/>
      <c r="AC37" s="70">
        <f>AC33*10/100</f>
        <v>0</v>
      </c>
      <c r="AD37" s="127"/>
      <c r="AE37" s="70">
        <f>AE33*10/100</f>
        <v>0</v>
      </c>
    </row>
    <row r="38" spans="1:31" s="22" customFormat="1" ht="12.75" customHeight="1">
      <c r="A38" s="15"/>
      <c r="B38" s="18"/>
      <c r="C38" s="18"/>
      <c r="D38" s="18"/>
      <c r="E38" s="18"/>
      <c r="F38" s="19"/>
      <c r="G38" s="19"/>
      <c r="H38" s="19"/>
      <c r="I38" s="20"/>
      <c r="J38" s="21"/>
      <c r="K38" s="20"/>
      <c r="L38" s="20"/>
      <c r="M38" s="20"/>
      <c r="N38" s="14"/>
      <c r="O38" s="26"/>
      <c r="P38" s="26"/>
      <c r="Q38" s="257"/>
      <c r="R38" s="258"/>
      <c r="S38" s="257"/>
      <c r="T38" s="26"/>
      <c r="U38" s="29"/>
      <c r="V38" s="16"/>
      <c r="W38" s="29"/>
      <c r="X38" s="16"/>
      <c r="Y38" s="29"/>
      <c r="Z38" s="16"/>
      <c r="AA38" s="29"/>
      <c r="AB38" s="16"/>
      <c r="AC38" s="29"/>
      <c r="AD38" s="16"/>
      <c r="AE38" s="29"/>
    </row>
    <row r="39" ht="19.5" customHeight="1"/>
    <row r="40" ht="19.5" customHeight="1"/>
    <row r="41" ht="19.5" customHeight="1">
      <c r="A41" s="117"/>
    </row>
    <row r="42" ht="19.5" customHeight="1">
      <c r="O42" s="234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</sheetData>
  <sheetProtection/>
  <mergeCells count="19">
    <mergeCell ref="AA4:AA6"/>
    <mergeCell ref="AC4:AC6"/>
    <mergeCell ref="AE4:AE6"/>
    <mergeCell ref="A8:M8"/>
    <mergeCell ref="A20:M20"/>
    <mergeCell ref="Y4:Y6"/>
    <mergeCell ref="E4:H5"/>
    <mergeCell ref="S4:S6"/>
    <mergeCell ref="Q4:Q6"/>
    <mergeCell ref="A26:M26"/>
    <mergeCell ref="A33:M33"/>
    <mergeCell ref="A14:M14"/>
    <mergeCell ref="U2:Z2"/>
    <mergeCell ref="A4:D5"/>
    <mergeCell ref="I4:I5"/>
    <mergeCell ref="J4:M5"/>
    <mergeCell ref="O4:O6"/>
    <mergeCell ref="U4:U6"/>
    <mergeCell ref="W4:W6"/>
  </mergeCells>
  <printOptions horizontalCentered="1"/>
  <pageMargins left="0.5905511811023623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Header>&amp;L&amp;9Bütçe vePerformans Programı Şube Müdürlüğü&amp;R&amp;D</oddHeader>
    <oddFooter>&amp;L&amp;8&amp;F/Exel/Yasemin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8"/>
  <sheetViews>
    <sheetView zoomScale="75" zoomScaleNormal="75" workbookViewId="0" topLeftCell="A1">
      <selection activeCell="W19" sqref="W19"/>
    </sheetView>
  </sheetViews>
  <sheetFormatPr defaultColWidth="8.796875" defaultRowHeight="14.25"/>
  <cols>
    <col min="1" max="12" width="5.3984375" style="1" customWidth="1"/>
    <col min="13" max="13" width="5.3984375" style="2" customWidth="1"/>
    <col min="14" max="14" width="2.69921875" style="3" customWidth="1"/>
    <col min="15" max="15" width="28.69921875" style="2" customWidth="1"/>
    <col min="16" max="16" width="1.69921875" style="3" customWidth="1"/>
    <col min="17" max="17" width="13.69921875" style="1" customWidth="1"/>
    <col min="18" max="18" width="1.69921875" style="3" customWidth="1"/>
    <col min="19" max="19" width="13.69921875" style="1" customWidth="1"/>
    <col min="20" max="20" width="1.69921875" style="3" customWidth="1"/>
    <col min="21" max="21" width="13.69921875" style="1" customWidth="1"/>
    <col min="22" max="22" width="1.69921875" style="25" customWidth="1"/>
    <col min="23" max="23" width="13.3984375" style="1" customWidth="1"/>
    <col min="24" max="24" width="1.69921875" style="25" customWidth="1"/>
    <col min="25" max="25" width="13.3984375" style="1" customWidth="1"/>
    <col min="26" max="26" width="1.69921875" style="25" customWidth="1"/>
    <col min="27" max="27" width="13.69921875" style="1" hidden="1" customWidth="1"/>
    <col min="28" max="28" width="1.69921875" style="25" hidden="1" customWidth="1"/>
    <col min="29" max="29" width="13.3984375" style="1" hidden="1" customWidth="1"/>
    <col min="30" max="30" width="1.69921875" style="25" hidden="1" customWidth="1"/>
    <col min="31" max="31" width="13.3984375" style="1" hidden="1" customWidth="1"/>
    <col min="32" max="32" width="17.69921875" style="1" customWidth="1"/>
    <col min="33" max="33" width="5" style="1" customWidth="1"/>
    <col min="34" max="34" width="14.3984375" style="1" customWidth="1"/>
    <col min="35" max="35" width="5" style="1" customWidth="1"/>
    <col min="36" max="36" width="16" style="1" customWidth="1"/>
    <col min="37" max="16384" width="9.09765625" style="1" customWidth="1"/>
  </cols>
  <sheetData>
    <row r="1" spans="1:26" ht="18" customHeight="1">
      <c r="A1" s="48"/>
      <c r="M1" s="27"/>
      <c r="N1" s="27"/>
      <c r="O1" s="27"/>
      <c r="P1" s="27"/>
      <c r="R1" s="27"/>
      <c r="T1" s="27"/>
      <c r="Z1" s="51"/>
    </row>
    <row r="2" spans="1:31" ht="18" customHeight="1">
      <c r="A2" s="146" t="s">
        <v>138</v>
      </c>
      <c r="M2" s="28"/>
      <c r="N2" s="28"/>
      <c r="O2" s="28"/>
      <c r="P2" s="28"/>
      <c r="Q2" s="28"/>
      <c r="R2" s="28"/>
      <c r="S2" s="28"/>
      <c r="T2" s="28"/>
      <c r="U2" s="264"/>
      <c r="V2" s="264"/>
      <c r="W2" s="264"/>
      <c r="X2" s="264"/>
      <c r="Y2" s="264"/>
      <c r="Z2" s="264"/>
      <c r="AA2" s="233"/>
      <c r="AB2" s="233"/>
      <c r="AC2" s="233"/>
      <c r="AD2" s="233"/>
      <c r="AE2" s="233"/>
    </row>
    <row r="3" ht="18" customHeight="1" thickBot="1"/>
    <row r="4" spans="1:31" s="6" customFormat="1" ht="18" customHeight="1">
      <c r="A4" s="265" t="s">
        <v>0</v>
      </c>
      <c r="B4" s="266"/>
      <c r="C4" s="266"/>
      <c r="D4" s="267"/>
      <c r="E4" s="265" t="s">
        <v>1</v>
      </c>
      <c r="F4" s="266"/>
      <c r="G4" s="266"/>
      <c r="H4" s="267"/>
      <c r="I4" s="271" t="s">
        <v>19</v>
      </c>
      <c r="J4" s="265" t="s">
        <v>2</v>
      </c>
      <c r="K4" s="266"/>
      <c r="L4" s="266"/>
      <c r="M4" s="267"/>
      <c r="N4" s="4"/>
      <c r="O4" s="273" t="s">
        <v>3</v>
      </c>
      <c r="P4" s="5"/>
      <c r="Q4" s="276" t="s">
        <v>135</v>
      </c>
      <c r="R4" s="5"/>
      <c r="S4" s="276" t="s">
        <v>136</v>
      </c>
      <c r="T4" s="5"/>
      <c r="U4" s="276" t="s">
        <v>126</v>
      </c>
      <c r="V4" s="244"/>
      <c r="W4" s="276" t="s">
        <v>127</v>
      </c>
      <c r="X4" s="244"/>
      <c r="Y4" s="276" t="s">
        <v>137</v>
      </c>
      <c r="Z4" s="7"/>
      <c r="AA4" s="276" t="s">
        <v>116</v>
      </c>
      <c r="AB4" s="14"/>
      <c r="AC4" s="276" t="s">
        <v>119</v>
      </c>
      <c r="AD4" s="14"/>
      <c r="AE4" s="276" t="s">
        <v>124</v>
      </c>
    </row>
    <row r="5" spans="1:31" s="6" customFormat="1" ht="18" customHeight="1" thickBot="1">
      <c r="A5" s="268"/>
      <c r="B5" s="269"/>
      <c r="C5" s="269"/>
      <c r="D5" s="270"/>
      <c r="E5" s="268"/>
      <c r="F5" s="269"/>
      <c r="G5" s="269"/>
      <c r="H5" s="270"/>
      <c r="I5" s="272"/>
      <c r="J5" s="268"/>
      <c r="K5" s="269"/>
      <c r="L5" s="269"/>
      <c r="M5" s="270"/>
      <c r="N5" s="4"/>
      <c r="O5" s="274"/>
      <c r="P5" s="5"/>
      <c r="Q5" s="277"/>
      <c r="R5" s="5"/>
      <c r="S5" s="277"/>
      <c r="T5" s="5"/>
      <c r="U5" s="277"/>
      <c r="V5" s="244"/>
      <c r="W5" s="277"/>
      <c r="X5" s="244"/>
      <c r="Y5" s="277"/>
      <c r="Z5" s="7"/>
      <c r="AA5" s="277"/>
      <c r="AB5" s="14"/>
      <c r="AC5" s="277"/>
      <c r="AD5" s="14"/>
      <c r="AE5" s="277"/>
    </row>
    <row r="6" spans="1:31" ht="18" customHeight="1" thickBot="1">
      <c r="A6" s="8" t="s">
        <v>4</v>
      </c>
      <c r="B6" s="9" t="s">
        <v>5</v>
      </c>
      <c r="C6" s="9" t="s">
        <v>6</v>
      </c>
      <c r="D6" s="10" t="s">
        <v>7</v>
      </c>
      <c r="E6" s="8" t="s">
        <v>4</v>
      </c>
      <c r="F6" s="9" t="s">
        <v>5</v>
      </c>
      <c r="G6" s="147" t="s">
        <v>6</v>
      </c>
      <c r="H6" s="163" t="s">
        <v>6</v>
      </c>
      <c r="I6" s="11"/>
      <c r="J6" s="8" t="s">
        <v>4</v>
      </c>
      <c r="K6" s="9" t="s">
        <v>5</v>
      </c>
      <c r="L6" s="9" t="s">
        <v>6</v>
      </c>
      <c r="M6" s="10" t="s">
        <v>7</v>
      </c>
      <c r="N6" s="12"/>
      <c r="O6" s="275"/>
      <c r="P6" s="5"/>
      <c r="Q6" s="278"/>
      <c r="R6" s="5"/>
      <c r="S6" s="278"/>
      <c r="T6" s="5"/>
      <c r="U6" s="278"/>
      <c r="V6" s="245"/>
      <c r="W6" s="278"/>
      <c r="X6" s="245"/>
      <c r="Y6" s="278"/>
      <c r="Z6" s="7"/>
      <c r="AA6" s="278"/>
      <c r="AB6" s="14"/>
      <c r="AC6" s="278"/>
      <c r="AD6" s="14"/>
      <c r="AE6" s="278"/>
    </row>
    <row r="7" spans="1:31" ht="15.75" customHeight="1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23"/>
      <c r="N7" s="24"/>
      <c r="O7" s="23"/>
      <c r="P7" s="24"/>
      <c r="Q7" s="13"/>
      <c r="R7" s="24"/>
      <c r="S7" s="13"/>
      <c r="T7" s="24"/>
      <c r="U7" s="13"/>
      <c r="V7" s="22"/>
      <c r="W7" s="13"/>
      <c r="X7" s="22"/>
      <c r="Y7" s="13"/>
      <c r="Z7" s="22"/>
      <c r="AA7" s="13"/>
      <c r="AB7" s="22"/>
      <c r="AC7" s="13"/>
      <c r="AD7" s="22"/>
      <c r="AE7" s="13"/>
    </row>
    <row r="8" spans="1:31" s="33" customFormat="1" ht="24.75" customHeight="1" thickBot="1" thickTop="1">
      <c r="A8" s="262" t="s">
        <v>23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30"/>
      <c r="O8" s="31" t="s">
        <v>11</v>
      </c>
      <c r="P8" s="32"/>
      <c r="Q8" s="47">
        <f>SUM(Q9:Q12)</f>
        <v>5568375.714285715</v>
      </c>
      <c r="R8" s="32"/>
      <c r="S8" s="47">
        <f>SUM(S9:S12)</f>
        <v>2845897.1428571427</v>
      </c>
      <c r="T8" s="32"/>
      <c r="U8" s="47">
        <f>SUM(U9:U12)</f>
        <v>2549000</v>
      </c>
      <c r="V8" s="52"/>
      <c r="W8" s="47">
        <f>SUM(W9:W12)</f>
        <v>2694000</v>
      </c>
      <c r="X8" s="52"/>
      <c r="Y8" s="47">
        <f>SUM(Y9:Y12)</f>
        <v>2694000</v>
      </c>
      <c r="Z8" s="52"/>
      <c r="AA8" s="47">
        <f>SUM(AA9:AA12)</f>
        <v>0</v>
      </c>
      <c r="AB8" s="52"/>
      <c r="AC8" s="47">
        <f>SUM(AC9:AC12)</f>
        <v>0</v>
      </c>
      <c r="AD8" s="52"/>
      <c r="AE8" s="47">
        <f>SUM(AE9:AE12)</f>
        <v>0</v>
      </c>
    </row>
    <row r="9" spans="1:32" s="37" customFormat="1" ht="36" customHeight="1" thickTop="1">
      <c r="A9" s="150">
        <v>38</v>
      </c>
      <c r="B9" s="151">
        <v>4</v>
      </c>
      <c r="C9" s="151"/>
      <c r="D9" s="151"/>
      <c r="E9" s="151">
        <v>9</v>
      </c>
      <c r="F9" s="152">
        <v>4</v>
      </c>
      <c r="G9" s="152">
        <v>1</v>
      </c>
      <c r="H9" s="162" t="s">
        <v>36</v>
      </c>
      <c r="I9" s="157">
        <v>2</v>
      </c>
      <c r="J9" s="154" t="s">
        <v>8</v>
      </c>
      <c r="K9" s="153"/>
      <c r="L9" s="153"/>
      <c r="M9" s="155"/>
      <c r="N9" s="123"/>
      <c r="O9" s="148" t="s">
        <v>21</v>
      </c>
      <c r="P9" s="41"/>
      <c r="Q9" s="68">
        <f>Q15+Q33+Q21+Q27</f>
        <v>2871418</v>
      </c>
      <c r="R9" s="41"/>
      <c r="S9" s="68">
        <f>S15+S33+S21+S27</f>
        <v>1250840</v>
      </c>
      <c r="T9" s="41"/>
      <c r="U9" s="68">
        <f>U15+U33+U21+U27</f>
        <v>1299000</v>
      </c>
      <c r="V9" s="36"/>
      <c r="W9" s="68">
        <f>W15+W33+W21+W27</f>
        <v>1372000</v>
      </c>
      <c r="X9" s="36"/>
      <c r="Y9" s="68">
        <f>Y15+Y33+Y21+Y27</f>
        <v>1372000</v>
      </c>
      <c r="Z9" s="36"/>
      <c r="AA9" s="68">
        <f>AA33+AA21+AA27</f>
        <v>0</v>
      </c>
      <c r="AB9" s="36"/>
      <c r="AC9" s="68">
        <f>AC33+AC21+AC27</f>
        <v>0</v>
      </c>
      <c r="AD9" s="36"/>
      <c r="AE9" s="68">
        <f>AE33+AE21+AE27</f>
        <v>0</v>
      </c>
      <c r="AF9" s="116"/>
    </row>
    <row r="10" spans="1:32" s="37" customFormat="1" ht="36" customHeight="1">
      <c r="A10" s="53"/>
      <c r="B10" s="54"/>
      <c r="C10" s="54"/>
      <c r="D10" s="54"/>
      <c r="E10" s="54"/>
      <c r="F10" s="55"/>
      <c r="G10" s="55"/>
      <c r="H10" s="238"/>
      <c r="I10" s="56"/>
      <c r="J10" s="149" t="s">
        <v>10</v>
      </c>
      <c r="K10" s="136"/>
      <c r="L10" s="136"/>
      <c r="M10" s="137"/>
      <c r="N10" s="123"/>
      <c r="O10" s="239" t="s">
        <v>22</v>
      </c>
      <c r="P10" s="41"/>
      <c r="Q10" s="69">
        <f>Q16+Q34+Q22+Q28</f>
        <v>6200</v>
      </c>
      <c r="R10" s="41"/>
      <c r="S10" s="69">
        <f>S16+S34+S22+S28</f>
        <v>5100</v>
      </c>
      <c r="T10" s="41"/>
      <c r="U10" s="69">
        <f>U16+U34+U22+U28</f>
        <v>35000</v>
      </c>
      <c r="V10" s="36"/>
      <c r="W10" s="69">
        <f>W16+W34+W22+W28</f>
        <v>37000</v>
      </c>
      <c r="X10" s="36"/>
      <c r="Y10" s="69">
        <f>Y16+Y34+Y22+Y28</f>
        <v>37000</v>
      </c>
      <c r="Z10" s="36"/>
      <c r="AA10" s="69"/>
      <c r="AB10" s="36"/>
      <c r="AC10" s="69"/>
      <c r="AD10" s="36"/>
      <c r="AE10" s="69"/>
      <c r="AF10" s="116"/>
    </row>
    <row r="11" spans="1:31" s="37" customFormat="1" ht="24.75" customHeight="1">
      <c r="A11" s="53"/>
      <c r="B11" s="54"/>
      <c r="C11" s="54"/>
      <c r="D11" s="54"/>
      <c r="E11" s="54"/>
      <c r="F11" s="55"/>
      <c r="G11" s="55"/>
      <c r="H11" s="55"/>
      <c r="I11" s="56"/>
      <c r="J11" s="156" t="s">
        <v>9</v>
      </c>
      <c r="K11" s="56"/>
      <c r="L11" s="56"/>
      <c r="M11" s="57"/>
      <c r="N11" s="34"/>
      <c r="O11" s="67" t="s">
        <v>20</v>
      </c>
      <c r="P11" s="41"/>
      <c r="Q11" s="69">
        <f>Q17+Q35+Q23+Q29</f>
        <v>1020245</v>
      </c>
      <c r="R11" s="41"/>
      <c r="S11" s="69">
        <f>S17+S35+S23+S29</f>
        <v>736188</v>
      </c>
      <c r="T11" s="41"/>
      <c r="U11" s="69">
        <f>U17+U35+U23+U29</f>
        <v>449000</v>
      </c>
      <c r="V11" s="36"/>
      <c r="W11" s="69">
        <f>W17+W35+W23+W29</f>
        <v>473000</v>
      </c>
      <c r="X11" s="36"/>
      <c r="Y11" s="69">
        <f>Y17+Y35+Y23+Y29</f>
        <v>473000</v>
      </c>
      <c r="Z11" s="36"/>
      <c r="AA11" s="69">
        <f>AA35+AA23+AA29</f>
        <v>0</v>
      </c>
      <c r="AB11" s="36"/>
      <c r="AC11" s="69">
        <f>AC35+AC23+AC29</f>
        <v>0</v>
      </c>
      <c r="AD11" s="36"/>
      <c r="AE11" s="69">
        <f>AE35+AE23+AE29</f>
        <v>0</v>
      </c>
    </row>
    <row r="12" spans="1:31" s="37" customFormat="1" ht="25.5" customHeight="1">
      <c r="A12" s="53"/>
      <c r="B12" s="54"/>
      <c r="C12" s="54"/>
      <c r="D12" s="54"/>
      <c r="E12" s="54"/>
      <c r="F12" s="55"/>
      <c r="G12" s="55"/>
      <c r="H12" s="55"/>
      <c r="I12" s="56"/>
      <c r="J12" s="64"/>
      <c r="K12" s="56"/>
      <c r="L12" s="56"/>
      <c r="M12" s="57"/>
      <c r="N12" s="34"/>
      <c r="O12" s="67" t="s">
        <v>29</v>
      </c>
      <c r="P12" s="41"/>
      <c r="Q12" s="69">
        <f>Q18+Q36+Q24+Q30</f>
        <v>1670512.7142857143</v>
      </c>
      <c r="R12" s="41"/>
      <c r="S12" s="69">
        <f>S18+S36+S24+S30</f>
        <v>853769.1428571428</v>
      </c>
      <c r="T12" s="41"/>
      <c r="U12" s="69">
        <f>U18+U36+U24+U30</f>
        <v>766000</v>
      </c>
      <c r="V12" s="36"/>
      <c r="W12" s="69">
        <f>W18+W36+W24+W30</f>
        <v>812000</v>
      </c>
      <c r="X12" s="36"/>
      <c r="Y12" s="69">
        <f>Y18+Y36+Y24+Y30</f>
        <v>812000</v>
      </c>
      <c r="Z12" s="36"/>
      <c r="AA12" s="69">
        <f>AA36+AA24+AA30</f>
        <v>0</v>
      </c>
      <c r="AB12" s="36"/>
      <c r="AC12" s="69">
        <f>AC36+AC24+AC30</f>
        <v>0</v>
      </c>
      <c r="AD12" s="36"/>
      <c r="AE12" s="69">
        <f>AE36+AE24+AE30</f>
        <v>0</v>
      </c>
    </row>
    <row r="13" spans="1:31" s="37" customFormat="1" ht="15.75" customHeight="1" thickBot="1">
      <c r="A13" s="42"/>
      <c r="B13" s="43"/>
      <c r="C13" s="43"/>
      <c r="D13" s="43"/>
      <c r="E13" s="43"/>
      <c r="F13" s="44"/>
      <c r="G13" s="44"/>
      <c r="H13" s="44"/>
      <c r="I13" s="34"/>
      <c r="J13" s="45"/>
      <c r="K13" s="34"/>
      <c r="L13" s="34"/>
      <c r="M13" s="34"/>
      <c r="N13" s="34"/>
      <c r="O13" s="35"/>
      <c r="P13" s="41"/>
      <c r="Q13" s="46"/>
      <c r="R13" s="41"/>
      <c r="S13" s="46"/>
      <c r="T13" s="41"/>
      <c r="U13" s="46"/>
      <c r="V13" s="36"/>
      <c r="W13" s="46"/>
      <c r="X13" s="36"/>
      <c r="Y13" s="46"/>
      <c r="Z13" s="36"/>
      <c r="AA13" s="46"/>
      <c r="AB13" s="36"/>
      <c r="AC13" s="46"/>
      <c r="AD13" s="36"/>
      <c r="AE13" s="46"/>
    </row>
    <row r="14" spans="1:31" s="33" customFormat="1" ht="24.75" customHeight="1" thickBot="1" thickTop="1">
      <c r="A14" s="263" t="s">
        <v>128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30"/>
      <c r="O14" s="31" t="s">
        <v>11</v>
      </c>
      <c r="P14" s="32"/>
      <c r="Q14" s="47">
        <f>SUM(Q15:Q18)</f>
        <v>797321.4285714286</v>
      </c>
      <c r="R14" s="32"/>
      <c r="S14" s="47">
        <f>SUM(S15:S18)</f>
        <v>395855.7142857143</v>
      </c>
      <c r="T14" s="32"/>
      <c r="U14" s="47">
        <f>SUM(U15:U18)</f>
        <v>63000</v>
      </c>
      <c r="V14" s="52"/>
      <c r="W14" s="47">
        <f>SUM(W15:W18)</f>
        <v>132000</v>
      </c>
      <c r="X14" s="52"/>
      <c r="Y14" s="47">
        <f>SUM(Y15:Y18)</f>
        <v>132000</v>
      </c>
      <c r="Z14" s="52"/>
      <c r="AA14" s="47">
        <v>0</v>
      </c>
      <c r="AB14" s="52"/>
      <c r="AC14" s="47">
        <v>0</v>
      </c>
      <c r="AD14" s="52"/>
      <c r="AE14" s="50">
        <v>0</v>
      </c>
    </row>
    <row r="15" spans="1:32" s="37" customFormat="1" ht="24.75" customHeight="1" thickTop="1">
      <c r="A15" s="38">
        <v>38</v>
      </c>
      <c r="B15" s="39">
        <v>4</v>
      </c>
      <c r="C15" s="39">
        <v>4</v>
      </c>
      <c r="D15" s="39">
        <v>0</v>
      </c>
      <c r="E15" s="39">
        <v>9</v>
      </c>
      <c r="F15" s="40">
        <v>4</v>
      </c>
      <c r="G15" s="40">
        <v>1</v>
      </c>
      <c r="H15" s="162" t="s">
        <v>36</v>
      </c>
      <c r="I15" s="71">
        <v>2</v>
      </c>
      <c r="J15" s="154" t="s">
        <v>8</v>
      </c>
      <c r="K15" s="153"/>
      <c r="L15" s="153"/>
      <c r="M15" s="155"/>
      <c r="N15" s="123"/>
      <c r="O15" s="148" t="s">
        <v>21</v>
      </c>
      <c r="P15" s="41"/>
      <c r="Q15" s="68">
        <v>441391</v>
      </c>
      <c r="R15" s="41"/>
      <c r="S15" s="68">
        <v>53820</v>
      </c>
      <c r="T15" s="41"/>
      <c r="U15" s="68">
        <v>44000</v>
      </c>
      <c r="V15" s="36"/>
      <c r="W15" s="68">
        <v>89000</v>
      </c>
      <c r="X15" s="36"/>
      <c r="Y15" s="68">
        <f>W15</f>
        <v>89000</v>
      </c>
      <c r="Z15" s="36"/>
      <c r="AA15" s="68">
        <f>(AA14-AA18)*70/100</f>
        <v>0</v>
      </c>
      <c r="AB15" s="36"/>
      <c r="AC15" s="68">
        <f>(AC14-AC18)*70/100</f>
        <v>0</v>
      </c>
      <c r="AD15" s="68">
        <f>(AD14-AD18)*70/100</f>
        <v>0</v>
      </c>
      <c r="AE15" s="68">
        <f>(AE14-AE18)*70/100</f>
        <v>0</v>
      </c>
      <c r="AF15" s="116"/>
    </row>
    <row r="16" spans="1:32" s="37" customFormat="1" ht="24.75" customHeight="1">
      <c r="A16" s="38"/>
      <c r="B16" s="39"/>
      <c r="C16" s="39"/>
      <c r="D16" s="39"/>
      <c r="E16" s="39"/>
      <c r="F16" s="40"/>
      <c r="G16" s="40"/>
      <c r="H16" s="238"/>
      <c r="I16" s="243"/>
      <c r="J16" s="149" t="s">
        <v>10</v>
      </c>
      <c r="K16" s="136"/>
      <c r="L16" s="136"/>
      <c r="M16" s="137"/>
      <c r="N16" s="123"/>
      <c r="O16" s="239" t="s">
        <v>22</v>
      </c>
      <c r="P16" s="41"/>
      <c r="Q16" s="69">
        <v>3100</v>
      </c>
      <c r="R16" s="41"/>
      <c r="S16" s="69">
        <v>1600</v>
      </c>
      <c r="T16" s="41"/>
      <c r="U16" s="69">
        <v>0</v>
      </c>
      <c r="V16" s="36"/>
      <c r="W16" s="69">
        <v>0</v>
      </c>
      <c r="X16" s="36"/>
      <c r="Y16" s="69">
        <f>W16</f>
        <v>0</v>
      </c>
      <c r="Z16" s="36"/>
      <c r="AA16" s="69"/>
      <c r="AB16" s="36"/>
      <c r="AC16" s="69"/>
      <c r="AD16" s="69"/>
      <c r="AE16" s="69"/>
      <c r="AF16" s="116"/>
    </row>
    <row r="17" spans="1:33" s="37" customFormat="1" ht="24.75" customHeight="1">
      <c r="A17" s="60"/>
      <c r="B17" s="61"/>
      <c r="C17" s="61"/>
      <c r="D17" s="61"/>
      <c r="E17" s="61"/>
      <c r="F17" s="62"/>
      <c r="G17" s="62"/>
      <c r="H17" s="62"/>
      <c r="I17" s="63"/>
      <c r="J17" s="64" t="s">
        <v>9</v>
      </c>
      <c r="K17" s="56"/>
      <c r="L17" s="56"/>
      <c r="M17" s="57"/>
      <c r="N17" s="34"/>
      <c r="O17" s="67" t="s">
        <v>20</v>
      </c>
      <c r="P17" s="41"/>
      <c r="Q17" s="69">
        <v>113634</v>
      </c>
      <c r="R17" s="41"/>
      <c r="S17" s="69">
        <v>221679</v>
      </c>
      <c r="T17" s="41"/>
      <c r="U17" s="69">
        <v>0</v>
      </c>
      <c r="V17" s="36"/>
      <c r="W17" s="69">
        <v>0</v>
      </c>
      <c r="X17" s="36"/>
      <c r="Y17" s="69">
        <f>W17</f>
        <v>0</v>
      </c>
      <c r="Z17" s="36"/>
      <c r="AA17" s="69">
        <f>AA14-AA15-AA18</f>
        <v>0</v>
      </c>
      <c r="AB17" s="36"/>
      <c r="AC17" s="69">
        <f>AC14-AC15-AC18</f>
        <v>0</v>
      </c>
      <c r="AD17" s="69">
        <f>AD14-AD15-AD18</f>
        <v>0</v>
      </c>
      <c r="AE17" s="69">
        <f>AE14-AE15-AE18</f>
        <v>0</v>
      </c>
      <c r="AF17" s="116"/>
      <c r="AG17" s="116"/>
    </row>
    <row r="18" spans="1:31" s="37" customFormat="1" ht="24.75" customHeight="1">
      <c r="A18" s="60"/>
      <c r="B18" s="61"/>
      <c r="C18" s="61"/>
      <c r="D18" s="61"/>
      <c r="E18" s="61"/>
      <c r="F18" s="62"/>
      <c r="G18" s="62"/>
      <c r="H18" s="62"/>
      <c r="I18" s="63"/>
      <c r="J18" s="64"/>
      <c r="K18" s="63"/>
      <c r="L18" s="63"/>
      <c r="M18" s="65"/>
      <c r="N18" s="34"/>
      <c r="O18" s="67" t="s">
        <v>29</v>
      </c>
      <c r="P18" s="41"/>
      <c r="Q18" s="70">
        <f>(Q15+Q16+Q17)*30/70</f>
        <v>239196.42857142858</v>
      </c>
      <c r="R18" s="41"/>
      <c r="S18" s="70">
        <f>(S15+S16+S17)*30/70</f>
        <v>118756.71428571429</v>
      </c>
      <c r="T18" s="41"/>
      <c r="U18" s="70">
        <v>19000</v>
      </c>
      <c r="V18" s="36"/>
      <c r="W18" s="70">
        <v>43000</v>
      </c>
      <c r="X18" s="36"/>
      <c r="Y18" s="70">
        <f>W18</f>
        <v>43000</v>
      </c>
      <c r="Z18" s="36"/>
      <c r="AA18" s="70">
        <f>AA14*30/100</f>
        <v>0</v>
      </c>
      <c r="AB18" s="36"/>
      <c r="AC18" s="70">
        <f>AC14*30/100</f>
        <v>0</v>
      </c>
      <c r="AD18" s="70">
        <f>AD14*30/100</f>
        <v>0</v>
      </c>
      <c r="AE18" s="70">
        <f>AE14*30/100</f>
        <v>0</v>
      </c>
    </row>
    <row r="19" spans="1:31" s="37" customFormat="1" ht="15.75" customHeight="1" thickBot="1">
      <c r="A19" s="42"/>
      <c r="B19" s="43"/>
      <c r="C19" s="43"/>
      <c r="D19" s="43"/>
      <c r="E19" s="43"/>
      <c r="F19" s="44"/>
      <c r="G19" s="44"/>
      <c r="H19" s="44"/>
      <c r="I19" s="34"/>
      <c r="J19" s="45"/>
      <c r="K19" s="34"/>
      <c r="L19" s="34"/>
      <c r="M19" s="34"/>
      <c r="N19" s="34"/>
      <c r="O19" s="35"/>
      <c r="P19" s="41"/>
      <c r="Q19" s="46"/>
      <c r="R19" s="41"/>
      <c r="S19" s="46"/>
      <c r="T19" s="41"/>
      <c r="U19" s="46"/>
      <c r="V19" s="36"/>
      <c r="W19" s="46"/>
      <c r="X19" s="36"/>
      <c r="Y19" s="46"/>
      <c r="Z19" s="36"/>
      <c r="AA19" s="46"/>
      <c r="AB19" s="36"/>
      <c r="AC19" s="46"/>
      <c r="AD19" s="36"/>
      <c r="AE19" s="46"/>
    </row>
    <row r="20" spans="1:36" s="33" customFormat="1" ht="24.75" customHeight="1" thickBot="1" thickTop="1">
      <c r="A20" s="263" t="s">
        <v>30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30"/>
      <c r="O20" s="31" t="s">
        <v>11</v>
      </c>
      <c r="P20" s="32"/>
      <c r="Q20" s="47">
        <f>SUM(Q21:Q24)</f>
        <v>887135.7142857143</v>
      </c>
      <c r="R20" s="32"/>
      <c r="S20" s="47">
        <f>SUM(S21:S24)</f>
        <v>467857.14285714284</v>
      </c>
      <c r="T20" s="32"/>
      <c r="U20" s="47">
        <f>SUM(U21:U24)</f>
        <v>836000</v>
      </c>
      <c r="V20" s="52"/>
      <c r="W20" s="47">
        <f>SUM(W21:W24)</f>
        <v>862500</v>
      </c>
      <c r="X20" s="52"/>
      <c r="Y20" s="47">
        <f>SUM(Y21:Y24)</f>
        <v>862500</v>
      </c>
      <c r="Z20" s="52"/>
      <c r="AA20" s="47">
        <v>0</v>
      </c>
      <c r="AB20" s="52"/>
      <c r="AC20" s="47">
        <v>0</v>
      </c>
      <c r="AD20" s="52"/>
      <c r="AE20" s="50">
        <v>0</v>
      </c>
      <c r="AF20" s="118"/>
      <c r="AG20" s="118"/>
      <c r="AH20" s="118"/>
      <c r="AJ20" s="118"/>
    </row>
    <row r="21" spans="1:36" s="37" customFormat="1" ht="24.75" customHeight="1" thickTop="1">
      <c r="A21" s="38">
        <v>38</v>
      </c>
      <c r="B21" s="39">
        <v>4</v>
      </c>
      <c r="C21" s="39">
        <v>4</v>
      </c>
      <c r="D21" s="39">
        <v>43</v>
      </c>
      <c r="E21" s="39">
        <v>9</v>
      </c>
      <c r="F21" s="40">
        <v>4</v>
      </c>
      <c r="G21" s="40">
        <v>1</v>
      </c>
      <c r="H21" s="162" t="s">
        <v>36</v>
      </c>
      <c r="I21" s="71">
        <v>2</v>
      </c>
      <c r="J21" s="154" t="s">
        <v>8</v>
      </c>
      <c r="K21" s="153"/>
      <c r="L21" s="153"/>
      <c r="M21" s="155"/>
      <c r="N21" s="123"/>
      <c r="O21" s="148" t="s">
        <v>21</v>
      </c>
      <c r="P21" s="41"/>
      <c r="Q21" s="68">
        <v>511000</v>
      </c>
      <c r="R21" s="41"/>
      <c r="S21" s="68">
        <v>227750</v>
      </c>
      <c r="T21" s="41"/>
      <c r="U21" s="68">
        <f>333000</f>
        <v>333000</v>
      </c>
      <c r="V21" s="36"/>
      <c r="W21" s="68">
        <v>344000</v>
      </c>
      <c r="X21" s="36"/>
      <c r="Y21" s="68">
        <f>W21</f>
        <v>344000</v>
      </c>
      <c r="Z21" s="36"/>
      <c r="AA21" s="68">
        <f>(AA20-AA24)*70/100</f>
        <v>0</v>
      </c>
      <c r="AB21" s="36"/>
      <c r="AC21" s="68">
        <f>(AC20-AC24)*70/100</f>
        <v>0</v>
      </c>
      <c r="AD21" s="68">
        <f>(AD20-AD24)*70/100</f>
        <v>0</v>
      </c>
      <c r="AE21" s="68">
        <f>(AE20-AE24)*70/100</f>
        <v>0</v>
      </c>
      <c r="AF21" s="116"/>
      <c r="AH21" s="116"/>
      <c r="AJ21" s="116"/>
    </row>
    <row r="22" spans="1:36" s="37" customFormat="1" ht="24.75" customHeight="1">
      <c r="A22" s="38"/>
      <c r="B22" s="39"/>
      <c r="C22" s="39"/>
      <c r="D22" s="39"/>
      <c r="E22" s="39"/>
      <c r="F22" s="40"/>
      <c r="G22" s="40"/>
      <c r="H22" s="238"/>
      <c r="I22" s="243"/>
      <c r="J22" s="149" t="s">
        <v>10</v>
      </c>
      <c r="K22" s="136"/>
      <c r="L22" s="136"/>
      <c r="M22" s="137"/>
      <c r="N22" s="123"/>
      <c r="O22" s="239" t="s">
        <v>22</v>
      </c>
      <c r="P22" s="41"/>
      <c r="Q22" s="69">
        <v>1500</v>
      </c>
      <c r="R22" s="41"/>
      <c r="S22" s="69">
        <v>1500</v>
      </c>
      <c r="T22" s="41"/>
      <c r="U22" s="69">
        <v>9500</v>
      </c>
      <c r="V22" s="36"/>
      <c r="W22" s="69">
        <v>10000</v>
      </c>
      <c r="X22" s="36"/>
      <c r="Y22" s="69">
        <f>W22</f>
        <v>10000</v>
      </c>
      <c r="Z22" s="36"/>
      <c r="AA22" s="69"/>
      <c r="AB22" s="36"/>
      <c r="AC22" s="69"/>
      <c r="AD22" s="69"/>
      <c r="AE22" s="69"/>
      <c r="AF22" s="116"/>
      <c r="AH22" s="116"/>
      <c r="AJ22" s="116"/>
    </row>
    <row r="23" spans="1:36" s="37" customFormat="1" ht="24.75" customHeight="1">
      <c r="A23" s="60"/>
      <c r="B23" s="61"/>
      <c r="C23" s="61"/>
      <c r="D23" s="61"/>
      <c r="E23" s="61"/>
      <c r="F23" s="62"/>
      <c r="G23" s="62"/>
      <c r="H23" s="62"/>
      <c r="I23" s="63"/>
      <c r="J23" s="64" t="s">
        <v>9</v>
      </c>
      <c r="K23" s="56"/>
      <c r="L23" s="56"/>
      <c r="M23" s="57"/>
      <c r="N23" s="34"/>
      <c r="O23" s="67" t="s">
        <v>20</v>
      </c>
      <c r="P23" s="41"/>
      <c r="Q23" s="69">
        <v>108495</v>
      </c>
      <c r="R23" s="41"/>
      <c r="S23" s="69">
        <v>98250</v>
      </c>
      <c r="T23" s="41"/>
      <c r="U23" s="69">
        <v>242500</v>
      </c>
      <c r="V23" s="36"/>
      <c r="W23" s="69">
        <v>249500</v>
      </c>
      <c r="X23" s="36"/>
      <c r="Y23" s="69">
        <f>W23</f>
        <v>249500</v>
      </c>
      <c r="Z23" s="36"/>
      <c r="AA23" s="69">
        <f>AA20-AA21-AA24</f>
        <v>0</v>
      </c>
      <c r="AB23" s="36"/>
      <c r="AC23" s="69">
        <f>AC20-AC21-AC24</f>
        <v>0</v>
      </c>
      <c r="AD23" s="69">
        <f>AD20-AD21-AD24</f>
        <v>0</v>
      </c>
      <c r="AE23" s="69">
        <f>AE20-AE21-AE24</f>
        <v>0</v>
      </c>
      <c r="AF23" s="116"/>
      <c r="AG23" s="116"/>
      <c r="AH23" s="116"/>
      <c r="AJ23" s="116"/>
    </row>
    <row r="24" spans="1:36" s="37" customFormat="1" ht="24.75" customHeight="1">
      <c r="A24" s="60"/>
      <c r="B24" s="61"/>
      <c r="C24" s="61"/>
      <c r="D24" s="61"/>
      <c r="E24" s="61"/>
      <c r="F24" s="62"/>
      <c r="G24" s="62"/>
      <c r="H24" s="62"/>
      <c r="I24" s="63"/>
      <c r="J24" s="64"/>
      <c r="K24" s="63"/>
      <c r="L24" s="63"/>
      <c r="M24" s="65"/>
      <c r="N24" s="34"/>
      <c r="O24" s="67" t="s">
        <v>29</v>
      </c>
      <c r="P24" s="41"/>
      <c r="Q24" s="70">
        <f>(Q21+Q22+Q23)*30/70</f>
        <v>266140.71428571426</v>
      </c>
      <c r="R24" s="41"/>
      <c r="S24" s="70">
        <f>(S21+S22+S23)*30/70</f>
        <v>140357.14285714287</v>
      </c>
      <c r="T24" s="41"/>
      <c r="U24" s="70">
        <v>251000</v>
      </c>
      <c r="V24" s="36"/>
      <c r="W24" s="70">
        <v>259000</v>
      </c>
      <c r="X24" s="36"/>
      <c r="Y24" s="70">
        <f>W24</f>
        <v>259000</v>
      </c>
      <c r="Z24" s="36"/>
      <c r="AA24" s="70">
        <f>AA20*30/100</f>
        <v>0</v>
      </c>
      <c r="AB24" s="36"/>
      <c r="AC24" s="70">
        <f>AC20*30/100</f>
        <v>0</v>
      </c>
      <c r="AD24" s="70">
        <f>AD20*30/100</f>
        <v>0</v>
      </c>
      <c r="AE24" s="70">
        <f>AE20*30/100</f>
        <v>0</v>
      </c>
      <c r="AF24" s="116"/>
      <c r="AH24" s="116"/>
      <c r="AJ24" s="116"/>
    </row>
    <row r="25" spans="1:31" s="22" customFormat="1" ht="15.75" customHeight="1" thickBot="1">
      <c r="A25" s="15"/>
      <c r="B25" s="18"/>
      <c r="C25" s="18"/>
      <c r="D25" s="18"/>
      <c r="E25" s="18"/>
      <c r="F25" s="19"/>
      <c r="G25" s="19"/>
      <c r="H25" s="19"/>
      <c r="I25" s="20"/>
      <c r="J25" s="21"/>
      <c r="K25" s="20"/>
      <c r="L25" s="20"/>
      <c r="M25" s="20"/>
      <c r="N25" s="14"/>
      <c r="O25" s="26"/>
      <c r="P25" s="26"/>
      <c r="Q25" s="29"/>
      <c r="R25" s="26"/>
      <c r="S25" s="29"/>
      <c r="T25" s="26"/>
      <c r="U25" s="29"/>
      <c r="V25" s="16"/>
      <c r="W25" s="29"/>
      <c r="X25" s="16"/>
      <c r="Y25" s="29"/>
      <c r="Z25" s="16"/>
      <c r="AA25" s="29"/>
      <c r="AB25" s="16"/>
      <c r="AC25" s="29"/>
      <c r="AD25" s="16"/>
      <c r="AE25" s="29"/>
    </row>
    <row r="26" spans="1:32" s="33" customFormat="1" ht="24.75" customHeight="1" thickBot="1" thickTop="1">
      <c r="A26" s="263" t="s">
        <v>31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30"/>
      <c r="O26" s="31" t="s">
        <v>11</v>
      </c>
      <c r="P26" s="32"/>
      <c r="Q26" s="47">
        <f>SUM(Q27:Q30)</f>
        <v>3721915.7142857146</v>
      </c>
      <c r="R26" s="32"/>
      <c r="S26" s="47">
        <f>SUM(S27:S30)</f>
        <v>1876447.1428571427</v>
      </c>
      <c r="T26" s="32"/>
      <c r="U26" s="47">
        <f>SUM(U27:U30)</f>
        <v>1555000</v>
      </c>
      <c r="V26" s="52"/>
      <c r="W26" s="47">
        <f>SUM(W27:W30)</f>
        <v>1595500</v>
      </c>
      <c r="X26" s="52"/>
      <c r="Y26" s="47">
        <f>SUM(Y27:Y30)</f>
        <v>1595500</v>
      </c>
      <c r="Z26" s="52"/>
      <c r="AA26" s="47">
        <v>0</v>
      </c>
      <c r="AB26" s="52"/>
      <c r="AC26" s="47">
        <v>0</v>
      </c>
      <c r="AD26" s="52"/>
      <c r="AE26" s="50">
        <v>0</v>
      </c>
      <c r="AF26" s="118"/>
    </row>
    <row r="27" spans="1:32" s="37" customFormat="1" ht="24.75" customHeight="1" thickTop="1">
      <c r="A27" s="38">
        <v>38</v>
      </c>
      <c r="B27" s="39">
        <v>4</v>
      </c>
      <c r="C27" s="39">
        <v>6</v>
      </c>
      <c r="D27" s="39">
        <v>4</v>
      </c>
      <c r="E27" s="39">
        <v>9</v>
      </c>
      <c r="F27" s="40">
        <v>4</v>
      </c>
      <c r="G27" s="40">
        <v>1</v>
      </c>
      <c r="H27" s="162" t="s">
        <v>36</v>
      </c>
      <c r="I27" s="71">
        <v>2</v>
      </c>
      <c r="J27" s="154" t="s">
        <v>8</v>
      </c>
      <c r="K27" s="153"/>
      <c r="L27" s="153"/>
      <c r="M27" s="155"/>
      <c r="N27" s="123"/>
      <c r="O27" s="148" t="s">
        <v>21</v>
      </c>
      <c r="P27" s="41"/>
      <c r="Q27" s="68">
        <v>1822139</v>
      </c>
      <c r="R27" s="41"/>
      <c r="S27" s="68">
        <v>917459</v>
      </c>
      <c r="T27" s="41"/>
      <c r="U27" s="68">
        <v>872000</v>
      </c>
      <c r="V27" s="36"/>
      <c r="W27" s="68">
        <v>884000</v>
      </c>
      <c r="X27" s="36"/>
      <c r="Y27" s="68">
        <f>W27</f>
        <v>884000</v>
      </c>
      <c r="Z27" s="36"/>
      <c r="AA27" s="68">
        <f>(AA26-AA30)*70/100</f>
        <v>0</v>
      </c>
      <c r="AB27" s="36"/>
      <c r="AC27" s="68">
        <f>(AC26-AC30)*70/100</f>
        <v>0</v>
      </c>
      <c r="AD27" s="68">
        <f>(AD26-AD30)*70/100</f>
        <v>0</v>
      </c>
      <c r="AE27" s="68">
        <f>(AE26-AE30)*70/100</f>
        <v>0</v>
      </c>
      <c r="AF27" s="116"/>
    </row>
    <row r="28" spans="1:32" s="37" customFormat="1" ht="24.75" customHeight="1">
      <c r="A28" s="38"/>
      <c r="B28" s="39"/>
      <c r="C28" s="39"/>
      <c r="D28" s="39"/>
      <c r="E28" s="39"/>
      <c r="F28" s="40"/>
      <c r="G28" s="40"/>
      <c r="H28" s="238"/>
      <c r="I28" s="243"/>
      <c r="J28" s="149" t="s">
        <v>10</v>
      </c>
      <c r="K28" s="136"/>
      <c r="L28" s="136"/>
      <c r="M28" s="137"/>
      <c r="N28" s="123"/>
      <c r="O28" s="239" t="s">
        <v>22</v>
      </c>
      <c r="P28" s="41"/>
      <c r="Q28" s="69">
        <v>1600</v>
      </c>
      <c r="R28" s="41"/>
      <c r="S28" s="69">
        <v>2000</v>
      </c>
      <c r="T28" s="41"/>
      <c r="U28" s="69">
        <v>25500</v>
      </c>
      <c r="V28" s="36"/>
      <c r="W28" s="69">
        <v>27000</v>
      </c>
      <c r="X28" s="36"/>
      <c r="Y28" s="69">
        <f>W28</f>
        <v>27000</v>
      </c>
      <c r="Z28" s="36"/>
      <c r="AA28" s="69"/>
      <c r="AB28" s="36"/>
      <c r="AC28" s="69"/>
      <c r="AD28" s="69"/>
      <c r="AE28" s="69"/>
      <c r="AF28" s="116"/>
    </row>
    <row r="29" spans="1:32" s="37" customFormat="1" ht="24.75" customHeight="1">
      <c r="A29" s="60"/>
      <c r="B29" s="61"/>
      <c r="C29" s="61"/>
      <c r="D29" s="61"/>
      <c r="E29" s="61"/>
      <c r="F29" s="62"/>
      <c r="G29" s="62"/>
      <c r="H29" s="62"/>
      <c r="I29" s="63"/>
      <c r="J29" s="64" t="s">
        <v>9</v>
      </c>
      <c r="K29" s="56"/>
      <c r="L29" s="56"/>
      <c r="M29" s="57"/>
      <c r="N29" s="34"/>
      <c r="O29" s="67" t="s">
        <v>20</v>
      </c>
      <c r="P29" s="41"/>
      <c r="Q29" s="69">
        <v>781602</v>
      </c>
      <c r="R29" s="41"/>
      <c r="S29" s="69">
        <v>394054</v>
      </c>
      <c r="T29" s="41"/>
      <c r="U29" s="69">
        <v>190500</v>
      </c>
      <c r="V29" s="36"/>
      <c r="W29" s="69">
        <v>205500</v>
      </c>
      <c r="X29" s="36"/>
      <c r="Y29" s="69">
        <f>W29</f>
        <v>205500</v>
      </c>
      <c r="Z29" s="36"/>
      <c r="AA29" s="69">
        <f>AA26-AA27-AA30</f>
        <v>0</v>
      </c>
      <c r="AB29" s="36"/>
      <c r="AC29" s="69">
        <f>AC26-AC27-AC30</f>
        <v>0</v>
      </c>
      <c r="AD29" s="69">
        <f>AD26-AD27-AD30</f>
        <v>0</v>
      </c>
      <c r="AE29" s="69">
        <f>AE26-AE27-AE30</f>
        <v>0</v>
      </c>
      <c r="AF29" s="116"/>
    </row>
    <row r="30" spans="1:31" s="37" customFormat="1" ht="24.75" customHeight="1">
      <c r="A30" s="60"/>
      <c r="B30" s="61"/>
      <c r="C30" s="61"/>
      <c r="D30" s="61"/>
      <c r="E30" s="61"/>
      <c r="F30" s="62"/>
      <c r="G30" s="62"/>
      <c r="H30" s="62"/>
      <c r="I30" s="63"/>
      <c r="J30" s="64"/>
      <c r="K30" s="63"/>
      <c r="L30" s="63"/>
      <c r="M30" s="65"/>
      <c r="N30" s="34"/>
      <c r="O30" s="67" t="s">
        <v>29</v>
      </c>
      <c r="P30" s="41"/>
      <c r="Q30" s="70">
        <f>(Q27+Q28+Q29)*30/70</f>
        <v>1116574.7142857143</v>
      </c>
      <c r="R30" s="41"/>
      <c r="S30" s="70">
        <f>(S27+S28+S29)*30/70</f>
        <v>562934.1428571428</v>
      </c>
      <c r="T30" s="41"/>
      <c r="U30" s="70">
        <v>467000</v>
      </c>
      <c r="V30" s="36"/>
      <c r="W30" s="70">
        <v>479000</v>
      </c>
      <c r="X30" s="36"/>
      <c r="Y30" s="70">
        <f>W30</f>
        <v>479000</v>
      </c>
      <c r="Z30" s="36"/>
      <c r="AA30" s="70">
        <f>AA26*30/100</f>
        <v>0</v>
      </c>
      <c r="AB30" s="36"/>
      <c r="AC30" s="70">
        <f>AC26*30/100</f>
        <v>0</v>
      </c>
      <c r="AD30" s="70">
        <f>AD26*30/100</f>
        <v>0</v>
      </c>
      <c r="AE30" s="70">
        <f>AE26*30/100</f>
        <v>0</v>
      </c>
    </row>
    <row r="31" spans="1:31" s="22" customFormat="1" ht="15.75" customHeight="1" thickBot="1">
      <c r="A31" s="15"/>
      <c r="B31" s="18"/>
      <c r="C31" s="18"/>
      <c r="D31" s="18"/>
      <c r="E31" s="18"/>
      <c r="F31" s="19"/>
      <c r="G31" s="19"/>
      <c r="H31" s="19"/>
      <c r="I31" s="20"/>
      <c r="J31" s="21"/>
      <c r="K31" s="20"/>
      <c r="L31" s="20"/>
      <c r="M31" s="20"/>
      <c r="N31" s="14"/>
      <c r="O31" s="26"/>
      <c r="P31" s="26"/>
      <c r="Q31" s="29"/>
      <c r="R31" s="26"/>
      <c r="S31" s="29"/>
      <c r="T31" s="26"/>
      <c r="U31" s="29"/>
      <c r="V31" s="16"/>
      <c r="W31" s="29"/>
      <c r="X31" s="16"/>
      <c r="Y31" s="29"/>
      <c r="Z31" s="16"/>
      <c r="AA31" s="29"/>
      <c r="AB31" s="16"/>
      <c r="AC31" s="29"/>
      <c r="AD31" s="16"/>
      <c r="AE31" s="29"/>
    </row>
    <row r="32" spans="1:31" s="33" customFormat="1" ht="24.75" customHeight="1" thickBot="1" thickTop="1">
      <c r="A32" s="263" t="s">
        <v>117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30"/>
      <c r="O32" s="31" t="s">
        <v>11</v>
      </c>
      <c r="P32" s="32"/>
      <c r="Q32" s="47">
        <f>SUM(Q33:Q36)</f>
        <v>162002.85714285716</v>
      </c>
      <c r="R32" s="32"/>
      <c r="S32" s="47">
        <f>SUM(S33:S36)</f>
        <v>105737.14285714286</v>
      </c>
      <c r="T32" s="32"/>
      <c r="U32" s="47">
        <f>SUM(U33:U36)</f>
        <v>95000</v>
      </c>
      <c r="V32" s="52"/>
      <c r="W32" s="47">
        <f>SUM(W33:W36)</f>
        <v>104000</v>
      </c>
      <c r="X32" s="52"/>
      <c r="Y32" s="47">
        <f>SUM(Y33:Y36)</f>
        <v>104000</v>
      </c>
      <c r="Z32" s="52"/>
      <c r="AA32" s="47">
        <v>0</v>
      </c>
      <c r="AB32" s="52"/>
      <c r="AC32" s="47">
        <v>0</v>
      </c>
      <c r="AD32" s="52"/>
      <c r="AE32" s="50">
        <v>0</v>
      </c>
    </row>
    <row r="33" spans="1:32" s="37" customFormat="1" ht="24.75" customHeight="1" thickTop="1">
      <c r="A33" s="38">
        <v>38</v>
      </c>
      <c r="B33" s="39">
        <v>4</v>
      </c>
      <c r="C33" s="39">
        <v>6</v>
      </c>
      <c r="D33" s="39">
        <v>5</v>
      </c>
      <c r="E33" s="39">
        <v>9</v>
      </c>
      <c r="F33" s="40">
        <v>4</v>
      </c>
      <c r="G33" s="40">
        <v>1</v>
      </c>
      <c r="H33" s="162" t="s">
        <v>36</v>
      </c>
      <c r="I33" s="71">
        <v>2</v>
      </c>
      <c r="J33" s="154" t="s">
        <v>8</v>
      </c>
      <c r="K33" s="153"/>
      <c r="L33" s="153"/>
      <c r="M33" s="155"/>
      <c r="N33" s="123"/>
      <c r="O33" s="148" t="s">
        <v>21</v>
      </c>
      <c r="P33" s="41"/>
      <c r="Q33" s="68">
        <v>96888</v>
      </c>
      <c r="R33" s="41"/>
      <c r="S33" s="68">
        <v>51811</v>
      </c>
      <c r="T33" s="41"/>
      <c r="U33" s="68">
        <v>50000</v>
      </c>
      <c r="V33" s="36"/>
      <c r="W33" s="68">
        <v>55000</v>
      </c>
      <c r="X33" s="36"/>
      <c r="Y33" s="68">
        <f>W33</f>
        <v>55000</v>
      </c>
      <c r="Z33" s="36"/>
      <c r="AA33" s="68">
        <f>(AA32-AA36)*70/100</f>
        <v>0</v>
      </c>
      <c r="AB33" s="36"/>
      <c r="AC33" s="68">
        <f>(AC32-AC36)*70/100</f>
        <v>0</v>
      </c>
      <c r="AD33" s="68">
        <f>(AD32-AD36)*70/100</f>
        <v>0</v>
      </c>
      <c r="AE33" s="68">
        <f>(AE32-AE36)*70/100</f>
        <v>0</v>
      </c>
      <c r="AF33" s="116"/>
    </row>
    <row r="34" spans="1:32" s="37" customFormat="1" ht="24.75" customHeight="1">
      <c r="A34" s="38"/>
      <c r="B34" s="39"/>
      <c r="C34" s="39"/>
      <c r="D34" s="39"/>
      <c r="E34" s="39"/>
      <c r="F34" s="40"/>
      <c r="G34" s="40"/>
      <c r="H34" s="238"/>
      <c r="I34" s="243"/>
      <c r="J34" s="149" t="s">
        <v>10</v>
      </c>
      <c r="K34" s="136"/>
      <c r="L34" s="136"/>
      <c r="M34" s="137"/>
      <c r="N34" s="123"/>
      <c r="O34" s="239" t="s">
        <v>22</v>
      </c>
      <c r="P34" s="41"/>
      <c r="Q34" s="69">
        <v>0</v>
      </c>
      <c r="R34" s="41"/>
      <c r="S34" s="69">
        <v>0</v>
      </c>
      <c r="T34" s="41"/>
      <c r="U34" s="69">
        <v>0</v>
      </c>
      <c r="V34" s="36"/>
      <c r="W34" s="69">
        <v>0</v>
      </c>
      <c r="X34" s="36"/>
      <c r="Y34" s="69">
        <f>W34</f>
        <v>0</v>
      </c>
      <c r="Z34" s="36"/>
      <c r="AA34" s="69"/>
      <c r="AB34" s="36"/>
      <c r="AC34" s="69"/>
      <c r="AD34" s="69"/>
      <c r="AE34" s="69"/>
      <c r="AF34" s="116"/>
    </row>
    <row r="35" spans="1:33" s="37" customFormat="1" ht="24.75" customHeight="1">
      <c r="A35" s="60"/>
      <c r="B35" s="61"/>
      <c r="C35" s="61"/>
      <c r="D35" s="61"/>
      <c r="E35" s="61"/>
      <c r="F35" s="62"/>
      <c r="G35" s="62"/>
      <c r="H35" s="62"/>
      <c r="I35" s="63"/>
      <c r="J35" s="64" t="s">
        <v>9</v>
      </c>
      <c r="K35" s="56"/>
      <c r="L35" s="56"/>
      <c r="M35" s="57"/>
      <c r="N35" s="34"/>
      <c r="O35" s="67" t="s">
        <v>20</v>
      </c>
      <c r="P35" s="41"/>
      <c r="Q35" s="69">
        <v>16514</v>
      </c>
      <c r="R35" s="41"/>
      <c r="S35" s="69">
        <v>22205</v>
      </c>
      <c r="T35" s="41"/>
      <c r="U35" s="69">
        <v>16000</v>
      </c>
      <c r="V35" s="36"/>
      <c r="W35" s="69">
        <v>18000</v>
      </c>
      <c r="X35" s="36"/>
      <c r="Y35" s="69">
        <f>W35</f>
        <v>18000</v>
      </c>
      <c r="Z35" s="36"/>
      <c r="AA35" s="69">
        <f>AA32-AA33-AA36</f>
        <v>0</v>
      </c>
      <c r="AB35" s="36"/>
      <c r="AC35" s="69">
        <f>AC32-AC33-AC36</f>
        <v>0</v>
      </c>
      <c r="AD35" s="69">
        <f>AD32-AD33-AD36</f>
        <v>0</v>
      </c>
      <c r="AE35" s="69">
        <f>AE32-AE33-AE36</f>
        <v>0</v>
      </c>
      <c r="AF35" s="116"/>
      <c r="AG35" s="116"/>
    </row>
    <row r="36" spans="1:31" s="37" customFormat="1" ht="24.75" customHeight="1">
      <c r="A36" s="60"/>
      <c r="B36" s="61"/>
      <c r="C36" s="61"/>
      <c r="D36" s="61"/>
      <c r="E36" s="61"/>
      <c r="F36" s="62"/>
      <c r="G36" s="62"/>
      <c r="H36" s="62"/>
      <c r="I36" s="63"/>
      <c r="J36" s="64"/>
      <c r="K36" s="63"/>
      <c r="L36" s="63"/>
      <c r="M36" s="65"/>
      <c r="N36" s="34"/>
      <c r="O36" s="67" t="s">
        <v>29</v>
      </c>
      <c r="P36" s="41"/>
      <c r="Q36" s="70">
        <f>(Q33+Q34+Q35)*30/70</f>
        <v>48600.857142857145</v>
      </c>
      <c r="R36" s="41"/>
      <c r="S36" s="70">
        <f>(S33+S34+S35)*30/70</f>
        <v>31721.14285714286</v>
      </c>
      <c r="T36" s="41"/>
      <c r="U36" s="70">
        <v>29000</v>
      </c>
      <c r="V36" s="36"/>
      <c r="W36" s="70">
        <v>31000</v>
      </c>
      <c r="X36" s="36"/>
      <c r="Y36" s="70">
        <f>W36</f>
        <v>31000</v>
      </c>
      <c r="Z36" s="36"/>
      <c r="AA36" s="70">
        <f>AA32*30/100</f>
        <v>0</v>
      </c>
      <c r="AB36" s="36"/>
      <c r="AC36" s="70">
        <f>AC32*30/100</f>
        <v>0</v>
      </c>
      <c r="AD36" s="70">
        <f>AD32*30/100</f>
        <v>0</v>
      </c>
      <c r="AE36" s="70">
        <f>AE32*30/100</f>
        <v>0</v>
      </c>
    </row>
    <row r="37" spans="1:31" s="22" customFormat="1" ht="15.75" customHeight="1">
      <c r="A37" s="15"/>
      <c r="B37" s="18"/>
      <c r="C37" s="18"/>
      <c r="D37" s="18"/>
      <c r="E37" s="18"/>
      <c r="F37" s="19"/>
      <c r="G37" s="19"/>
      <c r="H37" s="19"/>
      <c r="I37" s="20"/>
      <c r="J37" s="21"/>
      <c r="K37" s="20"/>
      <c r="L37" s="20"/>
      <c r="M37" s="20"/>
      <c r="N37" s="14"/>
      <c r="O37" s="26"/>
      <c r="P37" s="26"/>
      <c r="Q37" s="29"/>
      <c r="R37" s="26"/>
      <c r="S37" s="29"/>
      <c r="T37" s="26"/>
      <c r="U37" s="29"/>
      <c r="V37" s="16"/>
      <c r="W37" s="29"/>
      <c r="X37" s="16"/>
      <c r="Y37" s="29"/>
      <c r="Z37" s="16"/>
      <c r="AA37" s="29"/>
      <c r="AB37" s="16"/>
      <c r="AC37" s="29"/>
      <c r="AD37" s="16"/>
      <c r="AE37" s="29"/>
    </row>
    <row r="38" spans="1:23" ht="19.5" customHeight="1">
      <c r="A38" s="117"/>
      <c r="Q38" s="235"/>
      <c r="S38" s="235"/>
      <c r="U38" s="235"/>
      <c r="W38" s="235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</sheetData>
  <sheetProtection/>
  <mergeCells count="19">
    <mergeCell ref="AA4:AA6"/>
    <mergeCell ref="AC4:AC6"/>
    <mergeCell ref="AE4:AE6"/>
    <mergeCell ref="A32:M32"/>
    <mergeCell ref="A14:M14"/>
    <mergeCell ref="A8:M8"/>
    <mergeCell ref="A20:M20"/>
    <mergeCell ref="A26:M26"/>
    <mergeCell ref="U4:U6"/>
    <mergeCell ref="U2:Z2"/>
    <mergeCell ref="A4:D5"/>
    <mergeCell ref="I4:I5"/>
    <mergeCell ref="J4:M5"/>
    <mergeCell ref="O4:O6"/>
    <mergeCell ref="S4:S6"/>
    <mergeCell ref="Q4:Q6"/>
    <mergeCell ref="W4:W6"/>
    <mergeCell ref="Y4:Y6"/>
    <mergeCell ref="E4:H5"/>
  </mergeCells>
  <printOptions horizontalCentered="1"/>
  <pageMargins left="0.5905511811023623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Header>&amp;L&amp;9Bütçe ve Performans Programı Şube Müdürlüğü&amp;R&amp;D</oddHeader>
    <oddFooter>&amp;L&amp;8&amp;F/Exel/Yasemin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129"/>
  <sheetViews>
    <sheetView zoomScale="75" zoomScaleNormal="75" workbookViewId="0" topLeftCell="A1">
      <selection activeCell="W111" sqref="W111"/>
    </sheetView>
  </sheetViews>
  <sheetFormatPr defaultColWidth="8.796875" defaultRowHeight="14.25"/>
  <cols>
    <col min="1" max="12" width="4.59765625" style="72" customWidth="1"/>
    <col min="13" max="13" width="4.59765625" style="73" customWidth="1"/>
    <col min="14" max="14" width="1.69921875" style="3" customWidth="1"/>
    <col min="15" max="15" width="29.09765625" style="2" customWidth="1"/>
    <col min="16" max="16" width="2.3984375" style="3" customWidth="1"/>
    <col min="17" max="17" width="14.59765625" style="1" customWidth="1"/>
    <col min="18" max="18" width="2.3984375" style="3" customWidth="1"/>
    <col min="19" max="19" width="14.59765625" style="1" customWidth="1"/>
    <col min="20" max="20" width="2.3984375" style="3" customWidth="1"/>
    <col min="21" max="21" width="14.59765625" style="1" customWidth="1"/>
    <col min="22" max="22" width="1.69921875" style="25" customWidth="1"/>
    <col min="23" max="23" width="14" style="1" customWidth="1"/>
    <col min="24" max="24" width="1.69921875" style="25" customWidth="1"/>
    <col min="25" max="25" width="13.59765625" style="1" customWidth="1"/>
    <col min="26" max="26" width="1.69921875" style="25" customWidth="1"/>
    <col min="27" max="27" width="14.59765625" style="1" hidden="1" customWidth="1"/>
    <col min="28" max="28" width="1.69921875" style="25" hidden="1" customWidth="1"/>
    <col min="29" max="29" width="14" style="1" hidden="1" customWidth="1"/>
    <col min="30" max="30" width="1.69921875" style="25" hidden="1" customWidth="1"/>
    <col min="31" max="31" width="13.59765625" style="1" hidden="1" customWidth="1"/>
    <col min="32" max="16384" width="9.09765625" style="1" customWidth="1"/>
  </cols>
  <sheetData>
    <row r="1" spans="1:26" ht="17.25" customHeight="1">
      <c r="A1" s="74"/>
      <c r="M1" s="75"/>
      <c r="N1" s="27"/>
      <c r="O1" s="27"/>
      <c r="P1" s="27"/>
      <c r="R1" s="27"/>
      <c r="T1" s="27"/>
      <c r="Z1" s="51"/>
    </row>
    <row r="2" spans="1:31" ht="17.25" customHeight="1">
      <c r="A2" s="76" t="s">
        <v>139</v>
      </c>
      <c r="M2" s="77"/>
      <c r="N2" s="28"/>
      <c r="O2" s="28"/>
      <c r="Q2" s="28"/>
      <c r="S2" s="28"/>
      <c r="U2" s="284"/>
      <c r="V2" s="284"/>
      <c r="W2" s="284"/>
      <c r="X2" s="284"/>
      <c r="Y2" s="284"/>
      <c r="AA2" s="284"/>
      <c r="AB2" s="284"/>
      <c r="AC2" s="284"/>
      <c r="AD2" s="284"/>
      <c r="AE2" s="284"/>
    </row>
    <row r="3" spans="1:31" s="6" customFormat="1" ht="17.25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3"/>
      <c r="O3" s="2"/>
      <c r="P3" s="5"/>
      <c r="Q3" s="1"/>
      <c r="R3" s="5"/>
      <c r="S3" s="1"/>
      <c r="T3" s="5"/>
      <c r="U3" s="1"/>
      <c r="V3" s="25"/>
      <c r="W3" s="1"/>
      <c r="X3" s="25"/>
      <c r="Y3" s="1"/>
      <c r="Z3" s="7"/>
      <c r="AA3" s="288" t="s">
        <v>121</v>
      </c>
      <c r="AB3" s="288"/>
      <c r="AC3" s="288"/>
      <c r="AD3" s="288"/>
      <c r="AE3" s="288"/>
    </row>
    <row r="4" spans="1:31" ht="17.25" customHeight="1">
      <c r="A4" s="290" t="s">
        <v>0</v>
      </c>
      <c r="B4" s="291"/>
      <c r="C4" s="291"/>
      <c r="D4" s="292"/>
      <c r="E4" s="290" t="s">
        <v>1</v>
      </c>
      <c r="F4" s="291"/>
      <c r="G4" s="291"/>
      <c r="H4" s="292"/>
      <c r="I4" s="296" t="s">
        <v>19</v>
      </c>
      <c r="J4" s="290" t="s">
        <v>2</v>
      </c>
      <c r="K4" s="291"/>
      <c r="L4" s="291"/>
      <c r="M4" s="292"/>
      <c r="N4" s="4"/>
      <c r="O4" s="273" t="s">
        <v>3</v>
      </c>
      <c r="P4" s="5"/>
      <c r="Q4" s="276" t="s">
        <v>135</v>
      </c>
      <c r="R4" s="246"/>
      <c r="S4" s="276" t="s">
        <v>136</v>
      </c>
      <c r="T4" s="246"/>
      <c r="U4" s="276" t="s">
        <v>126</v>
      </c>
      <c r="V4" s="244"/>
      <c r="W4" s="276" t="s">
        <v>127</v>
      </c>
      <c r="X4" s="244"/>
      <c r="Y4" s="276" t="s">
        <v>137</v>
      </c>
      <c r="Z4" s="7"/>
      <c r="AA4" s="285" t="s">
        <v>35</v>
      </c>
      <c r="AB4" s="14"/>
      <c r="AC4" s="285" t="s">
        <v>118</v>
      </c>
      <c r="AD4" s="14"/>
      <c r="AE4" s="285" t="s">
        <v>123</v>
      </c>
    </row>
    <row r="5" spans="1:31" ht="17.25" customHeight="1" thickBot="1">
      <c r="A5" s="293"/>
      <c r="B5" s="294"/>
      <c r="C5" s="294"/>
      <c r="D5" s="295"/>
      <c r="E5" s="293"/>
      <c r="F5" s="294"/>
      <c r="G5" s="294"/>
      <c r="H5" s="295"/>
      <c r="I5" s="297"/>
      <c r="J5" s="293"/>
      <c r="K5" s="294"/>
      <c r="L5" s="294"/>
      <c r="M5" s="295"/>
      <c r="N5" s="4"/>
      <c r="O5" s="274"/>
      <c r="P5" s="5"/>
      <c r="Q5" s="277"/>
      <c r="R5" s="246"/>
      <c r="S5" s="277"/>
      <c r="T5" s="246"/>
      <c r="U5" s="277"/>
      <c r="V5" s="244"/>
      <c r="W5" s="277"/>
      <c r="X5" s="244"/>
      <c r="Y5" s="277"/>
      <c r="Z5" s="7"/>
      <c r="AA5" s="286"/>
      <c r="AB5" s="14"/>
      <c r="AC5" s="286"/>
      <c r="AD5" s="14"/>
      <c r="AE5" s="286"/>
    </row>
    <row r="6" spans="1:39" ht="17.25" customHeight="1" thickBot="1">
      <c r="A6" s="78" t="s">
        <v>4</v>
      </c>
      <c r="B6" s="79" t="s">
        <v>5</v>
      </c>
      <c r="C6" s="79" t="s">
        <v>6</v>
      </c>
      <c r="D6" s="80" t="s">
        <v>7</v>
      </c>
      <c r="E6" s="78" t="s">
        <v>4</v>
      </c>
      <c r="F6" s="79" t="s">
        <v>5</v>
      </c>
      <c r="G6" s="80" t="s">
        <v>6</v>
      </c>
      <c r="H6" s="80" t="s">
        <v>7</v>
      </c>
      <c r="I6" s="81"/>
      <c r="J6" s="78" t="s">
        <v>4</v>
      </c>
      <c r="K6" s="79" t="s">
        <v>5</v>
      </c>
      <c r="L6" s="79" t="s">
        <v>6</v>
      </c>
      <c r="M6" s="80" t="s">
        <v>7</v>
      </c>
      <c r="N6" s="12"/>
      <c r="O6" s="275"/>
      <c r="P6" s="24"/>
      <c r="Q6" s="278"/>
      <c r="R6" s="247"/>
      <c r="S6" s="278"/>
      <c r="T6" s="247"/>
      <c r="U6" s="278"/>
      <c r="V6" s="245"/>
      <c r="W6" s="278"/>
      <c r="X6" s="245"/>
      <c r="Y6" s="278"/>
      <c r="Z6" s="114"/>
      <c r="AA6" s="287"/>
      <c r="AB6" s="119"/>
      <c r="AC6" s="287"/>
      <c r="AD6" s="119"/>
      <c r="AE6" s="287"/>
      <c r="AF6" s="115"/>
      <c r="AG6" s="115"/>
      <c r="AH6" s="115"/>
      <c r="AI6" s="115"/>
      <c r="AJ6" s="115"/>
      <c r="AK6" s="115"/>
      <c r="AL6" s="115"/>
      <c r="AM6" s="115"/>
    </row>
    <row r="7" spans="1:31" s="33" customFormat="1" ht="17.25" customHeight="1" thickBo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3"/>
      <c r="N7" s="24"/>
      <c r="O7" s="23"/>
      <c r="P7" s="32"/>
      <c r="Q7" s="13"/>
      <c r="R7" s="32"/>
      <c r="S7" s="13"/>
      <c r="T7" s="32"/>
      <c r="U7" s="13"/>
      <c r="V7" s="22"/>
      <c r="W7" s="13"/>
      <c r="X7" s="22"/>
      <c r="Y7" s="13"/>
      <c r="Z7" s="52"/>
      <c r="AA7" s="13"/>
      <c r="AB7" s="22"/>
      <c r="AC7" s="13"/>
      <c r="AD7" s="22"/>
      <c r="AE7" s="13"/>
    </row>
    <row r="8" spans="1:31" s="37" customFormat="1" ht="17.25" customHeight="1" thickBot="1" thickTop="1">
      <c r="A8" s="289" t="s">
        <v>23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30"/>
      <c r="O8" s="31" t="s">
        <v>11</v>
      </c>
      <c r="P8" s="41"/>
      <c r="Q8" s="47">
        <f>SUM(Q9:Q12)</f>
        <v>1403189.714285714</v>
      </c>
      <c r="R8" s="41"/>
      <c r="S8" s="47">
        <f>SUM(S9:S12)</f>
        <v>0</v>
      </c>
      <c r="T8" s="41"/>
      <c r="U8" s="47">
        <f>SUM(U9:U12)</f>
        <v>825000</v>
      </c>
      <c r="V8" s="52"/>
      <c r="W8" s="47">
        <f>SUM(W9:W12)</f>
        <v>871000</v>
      </c>
      <c r="X8" s="52"/>
      <c r="Y8" s="47">
        <f>SUM(Y9:Y12)</f>
        <v>871000</v>
      </c>
      <c r="Z8" s="36"/>
      <c r="AA8" s="47">
        <f>SUM(AA9:AA12)</f>
        <v>0</v>
      </c>
      <c r="AB8" s="52"/>
      <c r="AC8" s="47">
        <f>SUM(AC9:AC12)</f>
        <v>0</v>
      </c>
      <c r="AD8" s="52"/>
      <c r="AE8" s="47">
        <f>SUM(AE9:AE12)</f>
        <v>0</v>
      </c>
    </row>
    <row r="9" spans="1:36" s="37" customFormat="1" ht="27" customHeight="1" thickTop="1">
      <c r="A9" s="158">
        <v>38</v>
      </c>
      <c r="B9" s="159">
        <v>4</v>
      </c>
      <c r="C9" s="159"/>
      <c r="D9" s="159"/>
      <c r="E9" s="159">
        <v>9</v>
      </c>
      <c r="F9" s="160">
        <v>4</v>
      </c>
      <c r="G9" s="160">
        <v>1</v>
      </c>
      <c r="H9" s="102">
        <v>8</v>
      </c>
      <c r="I9" s="161">
        <v>2</v>
      </c>
      <c r="J9" s="154" t="s">
        <v>8</v>
      </c>
      <c r="K9" s="153"/>
      <c r="L9" s="153"/>
      <c r="M9" s="155"/>
      <c r="N9" s="123"/>
      <c r="O9" s="148" t="s">
        <v>21</v>
      </c>
      <c r="P9" s="41"/>
      <c r="Q9" s="68">
        <f>Q15+Q75+Q21+Q27+Q33+Q39+Q45+Q57+Q63+Q69+Q117+Q51+Q87+Q93+Q99+Q105+Q111+Q81+Q123</f>
        <v>982232.7</v>
      </c>
      <c r="R9" s="41"/>
      <c r="S9" s="68">
        <f>S15+S75+S21+S27+S33+S39+S45+S57+S63+S69+S117+S51+S87+S93+S99+S105+S111+S81+S123</f>
        <v>0</v>
      </c>
      <c r="T9" s="41"/>
      <c r="U9" s="68">
        <f>U15+U75+U21+U27+U33+U39+U45+U57+U63+U69+U117+U51+U87+U93+U99+U105+U111+U81+U123</f>
        <v>590000</v>
      </c>
      <c r="V9" s="36"/>
      <c r="W9" s="68">
        <f>W15+W75+W21+W27+W33+W39+W45+W57+W63+W69+W117+W51+W87+W93+W99+W105+W111+W81+W123</f>
        <v>624000</v>
      </c>
      <c r="X9" s="36"/>
      <c r="Y9" s="68">
        <f>Y15+Y75+Y21+Y27+Y33+Y39+Y45+Y57+Y63+Y69+Y117+Y51+Y87+Y93+Y99+Y105+Y111+Y81+Y123</f>
        <v>624000</v>
      </c>
      <c r="Z9" s="36"/>
      <c r="AA9" s="68">
        <f>AA75+AA21+AA27+AA39+AA45+AA57+AA117+AA51+AA87+AA93+AA99+AA105+AA111</f>
        <v>0</v>
      </c>
      <c r="AB9" s="36"/>
      <c r="AC9" s="68">
        <f>AC75+AC21+AC27+AC39+AC45+AC57+AC117+AC51+AC87+AC93+AC99+AC105+AC111</f>
        <v>0</v>
      </c>
      <c r="AD9" s="36"/>
      <c r="AE9" s="68">
        <f>AE75+AE21+AE27+AE39+AE45+AE57+AE117+AE51+AE87+AE93+AE99+AE105+AE111</f>
        <v>0</v>
      </c>
      <c r="AF9" s="116"/>
      <c r="AH9" s="116"/>
      <c r="AJ9" s="116"/>
    </row>
    <row r="10" spans="1:36" s="37" customFormat="1" ht="27" customHeight="1">
      <c r="A10" s="91"/>
      <c r="B10" s="92"/>
      <c r="C10" s="92"/>
      <c r="D10" s="92"/>
      <c r="E10" s="92"/>
      <c r="F10" s="93"/>
      <c r="G10" s="93"/>
      <c r="H10" s="102"/>
      <c r="I10" s="94"/>
      <c r="J10" s="149" t="s">
        <v>10</v>
      </c>
      <c r="K10" s="136"/>
      <c r="L10" s="136"/>
      <c r="M10" s="137"/>
      <c r="N10" s="123"/>
      <c r="O10" s="239" t="s">
        <v>22</v>
      </c>
      <c r="P10" s="41"/>
      <c r="Q10" s="69">
        <f aca="true" t="shared" si="0" ref="Q10:S12">Q16+Q76+Q22+Q28+Q34+Q40+Q46+Q58+Q64+Q70+Q118+Q52+Q88+Q94+Q100+Q106+Q112+Q82+Q124</f>
        <v>0</v>
      </c>
      <c r="R10" s="41"/>
      <c r="S10" s="69">
        <f t="shared" si="0"/>
        <v>0</v>
      </c>
      <c r="T10" s="41"/>
      <c r="U10" s="69">
        <f>U16+U76+U22+U28+U34+U40+U46+U58+U64+U70+U118+U52+U88+U94+U100+U106+U112+U82+U124</f>
        <v>0</v>
      </c>
      <c r="V10" s="36"/>
      <c r="W10" s="69">
        <f>W16+W76+W22+W28+W34+W40+W46+W58+W64+W70+W118+W52+W88+W94+W100+W106+W112+W82+W124</f>
        <v>0</v>
      </c>
      <c r="X10" s="36"/>
      <c r="Y10" s="69">
        <f>Y16+Y76+Y22+Y28+Y34+Y40+Y46+Y58+Y64+Y70+Y118+Y52+Y88+Y94+Y100+Y106+Y112+Y82+Y124</f>
        <v>0</v>
      </c>
      <c r="Z10" s="36"/>
      <c r="AA10" s="69"/>
      <c r="AB10" s="36"/>
      <c r="AC10" s="69"/>
      <c r="AD10" s="36"/>
      <c r="AE10" s="69"/>
      <c r="AF10" s="116"/>
      <c r="AH10" s="116"/>
      <c r="AJ10" s="116"/>
    </row>
    <row r="11" spans="1:36" s="37" customFormat="1" ht="17.25" customHeight="1">
      <c r="A11" s="91"/>
      <c r="B11" s="92"/>
      <c r="C11" s="92"/>
      <c r="D11" s="92"/>
      <c r="E11" s="92"/>
      <c r="F11" s="93"/>
      <c r="G11" s="93"/>
      <c r="H11" s="93"/>
      <c r="I11" s="94"/>
      <c r="J11" s="109" t="s">
        <v>9</v>
      </c>
      <c r="K11" s="94"/>
      <c r="L11" s="94"/>
      <c r="M11" s="95"/>
      <c r="N11" s="58"/>
      <c r="O11" s="67" t="s">
        <v>20</v>
      </c>
      <c r="P11" s="41"/>
      <c r="Q11" s="69">
        <f t="shared" si="0"/>
        <v>155410.91999999998</v>
      </c>
      <c r="R11" s="41"/>
      <c r="S11" s="69">
        <f t="shared" si="0"/>
        <v>0</v>
      </c>
      <c r="T11" s="41"/>
      <c r="U11" s="69">
        <f>U17+U77+U23+U29+U35+U41+U47+U59+U65+U71+U119+U53+U89+U95+U101+U107+U113+U83+U125</f>
        <v>101000</v>
      </c>
      <c r="V11" s="36"/>
      <c r="W11" s="69">
        <f>W17+W77+W23+W29+W35+W41+W47+W59+W65+W71+W119+W53+W89+W95+W101+W107+W113+W83+W125</f>
        <v>105000</v>
      </c>
      <c r="X11" s="36"/>
      <c r="Y11" s="69">
        <f>Y17+Y77+Y23+Y29+Y35+Y41+Y47+Y59+Y65+Y71+Y119+Y53+Y89+Y95+Y101+Y107+Y113+Y83+Y125</f>
        <v>105000</v>
      </c>
      <c r="Z11" s="36"/>
      <c r="AA11" s="69">
        <f>AA77+AA23+AA29+AA41+AA47+AA59+AA119+AA53+AA89+AA95+AA101+AA107+AA113</f>
        <v>0</v>
      </c>
      <c r="AB11" s="36"/>
      <c r="AC11" s="69">
        <f>AC77+AC23+AC29+AC41+AC47+AC59+AC119+AC53+AC89+AC95+AC101+AC107+AC113</f>
        <v>0</v>
      </c>
      <c r="AD11" s="36"/>
      <c r="AE11" s="69">
        <f>AE77+AE23+AE29+AE41+AE47+AE59+AE119+AE53+AE89+AE95+AE101+AE107+AE113</f>
        <v>0</v>
      </c>
      <c r="AF11" s="116"/>
      <c r="AH11" s="116"/>
      <c r="AJ11" s="116"/>
    </row>
    <row r="12" spans="1:36" s="37" customFormat="1" ht="17.25" customHeight="1">
      <c r="A12" s="85"/>
      <c r="B12" s="86"/>
      <c r="C12" s="86"/>
      <c r="D12" s="86"/>
      <c r="E12" s="86"/>
      <c r="F12" s="87"/>
      <c r="G12" s="87"/>
      <c r="H12" s="87"/>
      <c r="I12" s="88"/>
      <c r="J12" s="89" t="s">
        <v>9</v>
      </c>
      <c r="K12" s="88"/>
      <c r="L12" s="88"/>
      <c r="M12" s="90"/>
      <c r="N12" s="66"/>
      <c r="O12" s="59" t="s">
        <v>24</v>
      </c>
      <c r="P12" s="41"/>
      <c r="Q12" s="69">
        <f t="shared" si="0"/>
        <v>265546.0942857143</v>
      </c>
      <c r="R12" s="41"/>
      <c r="S12" s="69">
        <f t="shared" si="0"/>
        <v>0</v>
      </c>
      <c r="T12" s="41"/>
      <c r="U12" s="69">
        <f>U18+U78+U24+U30+U36+U42+U48+U60+U66+U72+U120+U54+U90+U96+U102+U108+U114+U84+U126</f>
        <v>134000</v>
      </c>
      <c r="V12" s="36"/>
      <c r="W12" s="69">
        <f>W18+W78+W24+W30+W36+W42+W48+W60+W66+W72+W120+W54+W90+W96+W102+W108+W114+W84+W126</f>
        <v>142000</v>
      </c>
      <c r="X12" s="36"/>
      <c r="Y12" s="69">
        <f>Y18+Y78+Y24+Y30+Y36+Y42+Y48+Y60+Y66+Y72+Y120+Y54+Y90+Y96+Y102+Y108+Y114+Y84+Y126</f>
        <v>142000</v>
      </c>
      <c r="Z12" s="36"/>
      <c r="AA12" s="69">
        <f>AA78+AA24+AA30+AA42+AA48+AA60+AA120+AA54+AA90+AA96+AA102+AA108+AA114</f>
        <v>0</v>
      </c>
      <c r="AB12" s="36"/>
      <c r="AC12" s="69">
        <f>AC78+AC24+AC30+AC42+AC48+AC60+AC120+AC54+AC90+AC96+AC102+AC108+AC114</f>
        <v>0</v>
      </c>
      <c r="AD12" s="36"/>
      <c r="AE12" s="69">
        <f>AE78+AE24+AE30+AE42+AE48+AE60+AE120+AE54+AE90+AE96+AE102+AE108+AE114</f>
        <v>0</v>
      </c>
      <c r="AF12" s="116"/>
      <c r="AH12" s="116"/>
      <c r="AJ12" s="116"/>
    </row>
    <row r="13" spans="1:31" s="33" customFormat="1" ht="17.25" customHeight="1" thickBot="1">
      <c r="A13" s="96"/>
      <c r="B13" s="97"/>
      <c r="C13" s="97"/>
      <c r="D13" s="97"/>
      <c r="E13" s="97"/>
      <c r="F13" s="98"/>
      <c r="G13" s="98"/>
      <c r="H13" s="98"/>
      <c r="I13" s="99"/>
      <c r="J13" s="100"/>
      <c r="K13" s="99"/>
      <c r="L13" s="99"/>
      <c r="M13" s="99"/>
      <c r="N13" s="34"/>
      <c r="O13" s="35"/>
      <c r="P13" s="32"/>
      <c r="Q13" s="46"/>
      <c r="R13" s="32"/>
      <c r="S13" s="46"/>
      <c r="T13" s="32"/>
      <c r="U13" s="46"/>
      <c r="V13" s="36"/>
      <c r="W13" s="46"/>
      <c r="X13" s="36"/>
      <c r="Y13" s="46"/>
      <c r="Z13" s="52"/>
      <c r="AA13" s="46"/>
      <c r="AB13" s="36"/>
      <c r="AC13" s="46"/>
      <c r="AD13" s="36"/>
      <c r="AE13" s="46"/>
    </row>
    <row r="14" spans="1:31" s="37" customFormat="1" ht="17.25" customHeight="1" thickBot="1" thickTop="1">
      <c r="A14" s="263" t="s">
        <v>122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30"/>
      <c r="O14" s="31" t="s">
        <v>11</v>
      </c>
      <c r="P14" s="41"/>
      <c r="Q14" s="47">
        <v>0</v>
      </c>
      <c r="R14" s="41"/>
      <c r="S14" s="47">
        <v>0</v>
      </c>
      <c r="T14" s="41"/>
      <c r="U14" s="47">
        <v>500</v>
      </c>
      <c r="V14" s="52"/>
      <c r="W14" s="47">
        <v>500</v>
      </c>
      <c r="X14" s="52">
        <v>6000</v>
      </c>
      <c r="Y14" s="47">
        <f>SUM(Y15:Y18)</f>
        <v>500</v>
      </c>
      <c r="Z14" s="36"/>
      <c r="AA14" s="47">
        <v>0</v>
      </c>
      <c r="AB14" s="52"/>
      <c r="AC14" s="47">
        <v>0</v>
      </c>
      <c r="AD14" s="52">
        <v>6000</v>
      </c>
      <c r="AE14" s="47">
        <v>0</v>
      </c>
    </row>
    <row r="15" spans="1:31" s="37" customFormat="1" ht="15" thickTop="1">
      <c r="A15" s="101">
        <v>38</v>
      </c>
      <c r="B15" s="102">
        <v>4</v>
      </c>
      <c r="C15" s="102">
        <v>2</v>
      </c>
      <c r="D15" s="102">
        <v>0</v>
      </c>
      <c r="E15" s="102">
        <v>9</v>
      </c>
      <c r="F15" s="103">
        <v>4</v>
      </c>
      <c r="G15" s="103">
        <v>1</v>
      </c>
      <c r="H15" s="102">
        <v>8</v>
      </c>
      <c r="I15" s="84">
        <v>2</v>
      </c>
      <c r="J15" s="154" t="s">
        <v>8</v>
      </c>
      <c r="K15" s="153"/>
      <c r="L15" s="153"/>
      <c r="M15" s="155"/>
      <c r="N15" s="123"/>
      <c r="O15" s="148" t="s">
        <v>21</v>
      </c>
      <c r="P15" s="41"/>
      <c r="Q15" s="68">
        <v>0</v>
      </c>
      <c r="R15" s="41"/>
      <c r="S15" s="68">
        <v>0</v>
      </c>
      <c r="T15" s="41"/>
      <c r="U15" s="68">
        <v>500</v>
      </c>
      <c r="V15" s="36"/>
      <c r="W15" s="68">
        <v>500</v>
      </c>
      <c r="X15" s="36"/>
      <c r="Y15" s="68">
        <f>W15</f>
        <v>500</v>
      </c>
      <c r="Z15" s="36"/>
      <c r="AA15" s="68">
        <f>AA14*70/100</f>
        <v>0</v>
      </c>
      <c r="AB15" s="36"/>
      <c r="AC15" s="68">
        <f>AC14*70/100</f>
        <v>0</v>
      </c>
      <c r="AD15" s="36"/>
      <c r="AE15" s="68">
        <f>AE14*70/100</f>
        <v>0</v>
      </c>
    </row>
    <row r="16" spans="1:31" s="37" customFormat="1" ht="14.25">
      <c r="A16" s="101"/>
      <c r="B16" s="102"/>
      <c r="C16" s="102"/>
      <c r="D16" s="102"/>
      <c r="E16" s="102"/>
      <c r="F16" s="103"/>
      <c r="G16" s="103"/>
      <c r="H16" s="102"/>
      <c r="I16" s="248"/>
      <c r="J16" s="149" t="s">
        <v>10</v>
      </c>
      <c r="K16" s="136"/>
      <c r="L16" s="136"/>
      <c r="M16" s="137"/>
      <c r="N16" s="123"/>
      <c r="O16" s="239" t="s">
        <v>22</v>
      </c>
      <c r="P16" s="41"/>
      <c r="Q16" s="69">
        <v>0</v>
      </c>
      <c r="R16" s="41"/>
      <c r="S16" s="69">
        <v>0</v>
      </c>
      <c r="T16" s="41"/>
      <c r="U16" s="69">
        <v>0</v>
      </c>
      <c r="V16" s="36"/>
      <c r="W16" s="69">
        <v>0</v>
      </c>
      <c r="X16" s="36"/>
      <c r="Y16" s="69">
        <f>W16</f>
        <v>0</v>
      </c>
      <c r="Z16" s="36"/>
      <c r="AA16" s="69"/>
      <c r="AB16" s="36"/>
      <c r="AC16" s="69"/>
      <c r="AD16" s="36"/>
      <c r="AE16" s="69"/>
    </row>
    <row r="17" spans="1:31" s="37" customFormat="1" ht="17.25" customHeight="1">
      <c r="A17" s="85"/>
      <c r="B17" s="86"/>
      <c r="C17" s="86"/>
      <c r="D17" s="86"/>
      <c r="E17" s="86"/>
      <c r="F17" s="87"/>
      <c r="G17" s="87"/>
      <c r="H17" s="87"/>
      <c r="I17" s="88"/>
      <c r="J17" s="89" t="s">
        <v>9</v>
      </c>
      <c r="K17" s="94"/>
      <c r="L17" s="94"/>
      <c r="M17" s="95"/>
      <c r="N17" s="34"/>
      <c r="O17" s="67" t="s">
        <v>20</v>
      </c>
      <c r="P17" s="41"/>
      <c r="Q17" s="69">
        <v>0</v>
      </c>
      <c r="R17" s="41"/>
      <c r="S17" s="69">
        <v>0</v>
      </c>
      <c r="T17" s="41"/>
      <c r="U17" s="69">
        <v>0</v>
      </c>
      <c r="V17" s="36"/>
      <c r="W17" s="69">
        <v>0</v>
      </c>
      <c r="X17" s="36"/>
      <c r="Y17" s="69">
        <f>W17</f>
        <v>0</v>
      </c>
      <c r="Z17" s="36"/>
      <c r="AA17" s="69">
        <f>(AA14-AA15)*40/100</f>
        <v>0</v>
      </c>
      <c r="AB17" s="36"/>
      <c r="AC17" s="69">
        <f>(AC14-AC15)*40/100</f>
        <v>0</v>
      </c>
      <c r="AD17" s="36"/>
      <c r="AE17" s="69">
        <f>(AE14-AE15)*40/100</f>
        <v>0</v>
      </c>
    </row>
    <row r="18" spans="1:31" s="22" customFormat="1" ht="17.25" customHeight="1">
      <c r="A18" s="85"/>
      <c r="B18" s="86"/>
      <c r="C18" s="86"/>
      <c r="D18" s="86"/>
      <c r="E18" s="86"/>
      <c r="F18" s="87"/>
      <c r="G18" s="87"/>
      <c r="H18" s="87"/>
      <c r="I18" s="88"/>
      <c r="J18" s="89" t="s">
        <v>9</v>
      </c>
      <c r="K18" s="88"/>
      <c r="L18" s="88"/>
      <c r="M18" s="90"/>
      <c r="N18" s="34"/>
      <c r="O18" s="59" t="s">
        <v>24</v>
      </c>
      <c r="P18" s="26"/>
      <c r="Q18" s="69">
        <f>Q14-Q15-Q17</f>
        <v>0</v>
      </c>
      <c r="R18" s="26"/>
      <c r="S18" s="69">
        <f>S14-S15-S17</f>
        <v>0</v>
      </c>
      <c r="T18" s="26"/>
      <c r="U18" s="69">
        <v>0</v>
      </c>
      <c r="V18" s="36"/>
      <c r="W18" s="69">
        <v>0</v>
      </c>
      <c r="X18" s="36"/>
      <c r="Y18" s="69">
        <f>W18</f>
        <v>0</v>
      </c>
      <c r="Z18" s="16"/>
      <c r="AA18" s="69">
        <f>AA14-AA15-AA17</f>
        <v>0</v>
      </c>
      <c r="AB18" s="36"/>
      <c r="AC18" s="69">
        <f>AC14-AC15-AC17</f>
        <v>0</v>
      </c>
      <c r="AD18" s="36"/>
      <c r="AE18" s="69">
        <f>AE14-AE15-AE17</f>
        <v>0</v>
      </c>
    </row>
    <row r="19" spans="1:31" s="33" customFormat="1" ht="17.25" customHeight="1" thickBot="1">
      <c r="A19" s="104"/>
      <c r="B19" s="105"/>
      <c r="C19" s="105"/>
      <c r="D19" s="105"/>
      <c r="E19" s="105"/>
      <c r="F19" s="106"/>
      <c r="G19" s="106"/>
      <c r="H19" s="106"/>
      <c r="I19" s="107"/>
      <c r="J19" s="108"/>
      <c r="K19" s="107"/>
      <c r="L19" s="107"/>
      <c r="M19" s="107"/>
      <c r="N19" s="14"/>
      <c r="O19" s="26"/>
      <c r="P19" s="32"/>
      <c r="Q19" s="29"/>
      <c r="R19" s="32"/>
      <c r="S19" s="29"/>
      <c r="T19" s="32"/>
      <c r="U19" s="29"/>
      <c r="V19" s="16"/>
      <c r="W19" s="29"/>
      <c r="X19" s="16"/>
      <c r="Y19" s="29"/>
      <c r="Z19" s="52"/>
      <c r="AA19" s="29"/>
      <c r="AB19" s="16"/>
      <c r="AC19" s="29"/>
      <c r="AD19" s="16"/>
      <c r="AE19" s="29"/>
    </row>
    <row r="20" spans="1:31" s="37" customFormat="1" ht="17.25" customHeight="1" thickBot="1" thickTop="1">
      <c r="A20" s="263" t="s">
        <v>12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30"/>
      <c r="O20" s="31" t="s">
        <v>11</v>
      </c>
      <c r="P20" s="41"/>
      <c r="Q20" s="47">
        <v>9713</v>
      </c>
      <c r="R20" s="41"/>
      <c r="S20" s="47">
        <v>0</v>
      </c>
      <c r="T20" s="41"/>
      <c r="U20" s="47">
        <v>39000</v>
      </c>
      <c r="V20" s="52"/>
      <c r="W20" s="47">
        <v>41000</v>
      </c>
      <c r="X20" s="52">
        <v>6000</v>
      </c>
      <c r="Y20" s="47">
        <f>SUM(Y21:Y24)</f>
        <v>41000</v>
      </c>
      <c r="Z20" s="36"/>
      <c r="AA20" s="47">
        <v>0</v>
      </c>
      <c r="AB20" s="52"/>
      <c r="AC20" s="47">
        <v>0</v>
      </c>
      <c r="AD20" s="52">
        <v>6000</v>
      </c>
      <c r="AE20" s="47">
        <v>0</v>
      </c>
    </row>
    <row r="21" spans="1:31" s="37" customFormat="1" ht="15" thickTop="1">
      <c r="A21" s="101">
        <v>38</v>
      </c>
      <c r="B21" s="102">
        <v>4</v>
      </c>
      <c r="C21" s="102">
        <v>2</v>
      </c>
      <c r="D21" s="102">
        <v>37</v>
      </c>
      <c r="E21" s="102">
        <v>9</v>
      </c>
      <c r="F21" s="103">
        <v>4</v>
      </c>
      <c r="G21" s="103">
        <v>1</v>
      </c>
      <c r="H21" s="102">
        <v>8</v>
      </c>
      <c r="I21" s="84">
        <v>2</v>
      </c>
      <c r="J21" s="154" t="s">
        <v>8</v>
      </c>
      <c r="K21" s="153"/>
      <c r="L21" s="153"/>
      <c r="M21" s="155"/>
      <c r="N21" s="123"/>
      <c r="O21" s="148" t="s">
        <v>21</v>
      </c>
      <c r="P21" s="41"/>
      <c r="Q21" s="68">
        <v>6799</v>
      </c>
      <c r="R21" s="41"/>
      <c r="S21" s="68">
        <v>0</v>
      </c>
      <c r="T21" s="41"/>
      <c r="U21" s="68">
        <v>28000</v>
      </c>
      <c r="V21" s="36"/>
      <c r="W21" s="68">
        <v>29000</v>
      </c>
      <c r="X21" s="36"/>
      <c r="Y21" s="68">
        <f>W21</f>
        <v>29000</v>
      </c>
      <c r="Z21" s="36"/>
      <c r="AA21" s="68">
        <f>AA20*70/100</f>
        <v>0</v>
      </c>
      <c r="AB21" s="36"/>
      <c r="AC21" s="68">
        <f>AC20*70/100</f>
        <v>0</v>
      </c>
      <c r="AD21" s="36"/>
      <c r="AE21" s="68">
        <f>AE20*70/100</f>
        <v>0</v>
      </c>
    </row>
    <row r="22" spans="1:31" s="37" customFormat="1" ht="14.25">
      <c r="A22" s="101"/>
      <c r="B22" s="102"/>
      <c r="C22" s="102"/>
      <c r="D22" s="102"/>
      <c r="E22" s="102"/>
      <c r="F22" s="103"/>
      <c r="G22" s="103"/>
      <c r="H22" s="102"/>
      <c r="I22" s="248"/>
      <c r="J22" s="149" t="s">
        <v>10</v>
      </c>
      <c r="K22" s="136"/>
      <c r="L22" s="136"/>
      <c r="M22" s="137"/>
      <c r="N22" s="123"/>
      <c r="O22" s="239" t="s">
        <v>22</v>
      </c>
      <c r="P22" s="41"/>
      <c r="Q22" s="69">
        <v>0</v>
      </c>
      <c r="R22" s="41"/>
      <c r="S22" s="69">
        <v>0</v>
      </c>
      <c r="T22" s="41"/>
      <c r="U22" s="69"/>
      <c r="V22" s="36"/>
      <c r="W22" s="69"/>
      <c r="X22" s="36"/>
      <c r="Y22" s="69">
        <f>W22</f>
        <v>0</v>
      </c>
      <c r="Z22" s="36"/>
      <c r="AA22" s="69"/>
      <c r="AB22" s="36"/>
      <c r="AC22" s="69"/>
      <c r="AD22" s="36"/>
      <c r="AE22" s="69"/>
    </row>
    <row r="23" spans="1:31" s="37" customFormat="1" ht="17.25" customHeight="1">
      <c r="A23" s="85"/>
      <c r="B23" s="86"/>
      <c r="C23" s="86"/>
      <c r="D23" s="86"/>
      <c r="E23" s="86"/>
      <c r="F23" s="87"/>
      <c r="G23" s="87"/>
      <c r="H23" s="87"/>
      <c r="I23" s="88"/>
      <c r="J23" s="89" t="s">
        <v>9</v>
      </c>
      <c r="K23" s="94"/>
      <c r="L23" s="94"/>
      <c r="M23" s="95"/>
      <c r="N23" s="34"/>
      <c r="O23" s="67" t="s">
        <v>20</v>
      </c>
      <c r="P23" s="41"/>
      <c r="Q23" s="69">
        <v>1165</v>
      </c>
      <c r="R23" s="41"/>
      <c r="S23" s="69">
        <v>0</v>
      </c>
      <c r="T23" s="41"/>
      <c r="U23" s="69">
        <v>5000</v>
      </c>
      <c r="V23" s="36"/>
      <c r="W23" s="69">
        <v>5500</v>
      </c>
      <c r="X23" s="36"/>
      <c r="Y23" s="69">
        <f>W23</f>
        <v>5500</v>
      </c>
      <c r="Z23" s="36"/>
      <c r="AA23" s="69">
        <f>(AA20-AA21)*40/100</f>
        <v>0</v>
      </c>
      <c r="AB23" s="36"/>
      <c r="AC23" s="69">
        <f>(AC20-AC21)*40/100</f>
        <v>0</v>
      </c>
      <c r="AD23" s="36"/>
      <c r="AE23" s="69">
        <f>(AE20-AE21)*40/100</f>
        <v>0</v>
      </c>
    </row>
    <row r="24" spans="1:31" s="22" customFormat="1" ht="17.25" customHeight="1">
      <c r="A24" s="85"/>
      <c r="B24" s="86"/>
      <c r="C24" s="86"/>
      <c r="D24" s="86"/>
      <c r="E24" s="86"/>
      <c r="F24" s="87"/>
      <c r="G24" s="87"/>
      <c r="H24" s="87"/>
      <c r="I24" s="88"/>
      <c r="J24" s="89" t="s">
        <v>9</v>
      </c>
      <c r="K24" s="88"/>
      <c r="L24" s="88"/>
      <c r="M24" s="90"/>
      <c r="N24" s="34"/>
      <c r="O24" s="59" t="s">
        <v>24</v>
      </c>
      <c r="P24" s="26"/>
      <c r="Q24" s="69">
        <f>Q20-Q21-Q23</f>
        <v>1749</v>
      </c>
      <c r="R24" s="26"/>
      <c r="S24" s="69">
        <f>S20-S21-S23</f>
        <v>0</v>
      </c>
      <c r="T24" s="26"/>
      <c r="U24" s="69">
        <f>U20-U21-U23</f>
        <v>6000</v>
      </c>
      <c r="V24" s="36"/>
      <c r="W24" s="69">
        <f>W20-W21-W23</f>
        <v>6500</v>
      </c>
      <c r="X24" s="36"/>
      <c r="Y24" s="69">
        <f>W24</f>
        <v>6500</v>
      </c>
      <c r="Z24" s="16"/>
      <c r="AA24" s="69">
        <f>AA20-AA21-AA23</f>
        <v>0</v>
      </c>
      <c r="AB24" s="36"/>
      <c r="AC24" s="69">
        <f>AC20-AC21-AC23</f>
        <v>0</v>
      </c>
      <c r="AD24" s="36"/>
      <c r="AE24" s="69">
        <f>AE20-AE21-AE23</f>
        <v>0</v>
      </c>
    </row>
    <row r="25" spans="1:31" s="33" customFormat="1" ht="17.25" customHeight="1" thickBot="1">
      <c r="A25" s="104"/>
      <c r="B25" s="105"/>
      <c r="C25" s="105"/>
      <c r="D25" s="105"/>
      <c r="E25" s="105"/>
      <c r="F25" s="106"/>
      <c r="G25" s="106"/>
      <c r="H25" s="106"/>
      <c r="I25" s="107"/>
      <c r="J25" s="108"/>
      <c r="K25" s="107"/>
      <c r="L25" s="107"/>
      <c r="M25" s="107"/>
      <c r="N25" s="14"/>
      <c r="O25" s="26"/>
      <c r="P25" s="32"/>
      <c r="Q25" s="29"/>
      <c r="R25" s="32"/>
      <c r="S25" s="29"/>
      <c r="T25" s="32"/>
      <c r="U25" s="29"/>
      <c r="V25" s="16"/>
      <c r="W25" s="29"/>
      <c r="X25" s="16"/>
      <c r="Y25" s="29"/>
      <c r="Z25" s="52"/>
      <c r="AA25" s="29"/>
      <c r="AB25" s="16"/>
      <c r="AC25" s="29"/>
      <c r="AD25" s="16"/>
      <c r="AE25" s="29"/>
    </row>
    <row r="26" spans="1:31" s="37" customFormat="1" ht="17.25" customHeight="1" thickBot="1" thickTop="1">
      <c r="A26" s="263" t="s">
        <v>34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30"/>
      <c r="O26" s="31" t="s">
        <v>11</v>
      </c>
      <c r="P26" s="41"/>
      <c r="Q26" s="47">
        <f>Q27*100/70</f>
        <v>0</v>
      </c>
      <c r="R26" s="41"/>
      <c r="S26" s="47">
        <v>0</v>
      </c>
      <c r="T26" s="41"/>
      <c r="U26" s="47">
        <v>8000</v>
      </c>
      <c r="V26" s="52"/>
      <c r="W26" s="47">
        <v>8000</v>
      </c>
      <c r="X26" s="52">
        <v>6000</v>
      </c>
      <c r="Y26" s="47">
        <f>SUM(Y27:Y30)</f>
        <v>8000</v>
      </c>
      <c r="Z26" s="36"/>
      <c r="AA26" s="47">
        <v>0</v>
      </c>
      <c r="AB26" s="52"/>
      <c r="AC26" s="47">
        <v>0</v>
      </c>
      <c r="AD26" s="52">
        <v>6000</v>
      </c>
      <c r="AE26" s="47">
        <v>0</v>
      </c>
    </row>
    <row r="27" spans="1:31" s="37" customFormat="1" ht="15" thickTop="1">
      <c r="A27" s="101">
        <v>38</v>
      </c>
      <c r="B27" s="102">
        <v>4</v>
      </c>
      <c r="C27" s="102">
        <v>2</v>
      </c>
      <c r="D27" s="102">
        <v>41</v>
      </c>
      <c r="E27" s="102">
        <v>9</v>
      </c>
      <c r="F27" s="103">
        <v>4</v>
      </c>
      <c r="G27" s="103">
        <v>1</v>
      </c>
      <c r="H27" s="102">
        <v>8</v>
      </c>
      <c r="I27" s="84">
        <v>2</v>
      </c>
      <c r="J27" s="154" t="s">
        <v>8</v>
      </c>
      <c r="K27" s="153"/>
      <c r="L27" s="153"/>
      <c r="M27" s="155"/>
      <c r="N27" s="123"/>
      <c r="O27" s="148" t="s">
        <v>21</v>
      </c>
      <c r="P27" s="41"/>
      <c r="Q27" s="68">
        <v>0</v>
      </c>
      <c r="R27" s="41"/>
      <c r="S27" s="68">
        <v>0</v>
      </c>
      <c r="T27" s="41"/>
      <c r="U27" s="68">
        <v>5500</v>
      </c>
      <c r="V27" s="36"/>
      <c r="W27" s="68">
        <v>6000</v>
      </c>
      <c r="X27" s="36"/>
      <c r="Y27" s="68">
        <f>W27</f>
        <v>6000</v>
      </c>
      <c r="Z27" s="36"/>
      <c r="AA27" s="68">
        <f>AA26*70/100</f>
        <v>0</v>
      </c>
      <c r="AB27" s="36"/>
      <c r="AC27" s="68">
        <f>AC26*70/100</f>
        <v>0</v>
      </c>
      <c r="AD27" s="36"/>
      <c r="AE27" s="68">
        <f>AE26*70/100</f>
        <v>0</v>
      </c>
    </row>
    <row r="28" spans="1:31" s="37" customFormat="1" ht="14.25">
      <c r="A28" s="101"/>
      <c r="B28" s="102"/>
      <c r="C28" s="102"/>
      <c r="D28" s="102"/>
      <c r="E28" s="102"/>
      <c r="F28" s="103"/>
      <c r="G28" s="103"/>
      <c r="H28" s="102"/>
      <c r="I28" s="248"/>
      <c r="J28" s="149" t="s">
        <v>10</v>
      </c>
      <c r="K28" s="136"/>
      <c r="L28" s="136"/>
      <c r="M28" s="137"/>
      <c r="N28" s="123"/>
      <c r="O28" s="239" t="s">
        <v>22</v>
      </c>
      <c r="P28" s="41"/>
      <c r="Q28" s="69">
        <v>0</v>
      </c>
      <c r="R28" s="41"/>
      <c r="S28" s="69">
        <v>0</v>
      </c>
      <c r="T28" s="41"/>
      <c r="U28" s="69">
        <v>0</v>
      </c>
      <c r="V28" s="36"/>
      <c r="W28" s="69">
        <v>0</v>
      </c>
      <c r="X28" s="36"/>
      <c r="Y28" s="69">
        <f>W28</f>
        <v>0</v>
      </c>
      <c r="Z28" s="36"/>
      <c r="AA28" s="69"/>
      <c r="AB28" s="36"/>
      <c r="AC28" s="69"/>
      <c r="AD28" s="36"/>
      <c r="AE28" s="69"/>
    </row>
    <row r="29" spans="1:31" s="37" customFormat="1" ht="17.25" customHeight="1">
      <c r="A29" s="85"/>
      <c r="B29" s="86"/>
      <c r="C29" s="86"/>
      <c r="D29" s="86"/>
      <c r="E29" s="86"/>
      <c r="F29" s="87"/>
      <c r="G29" s="87"/>
      <c r="H29" s="87"/>
      <c r="I29" s="88"/>
      <c r="J29" s="89" t="s">
        <v>9</v>
      </c>
      <c r="K29" s="94"/>
      <c r="L29" s="94"/>
      <c r="M29" s="95"/>
      <c r="N29" s="34"/>
      <c r="O29" s="67" t="s">
        <v>20</v>
      </c>
      <c r="P29" s="41"/>
      <c r="Q29" s="69">
        <v>0</v>
      </c>
      <c r="R29" s="41"/>
      <c r="S29" s="69">
        <v>0</v>
      </c>
      <c r="T29" s="41"/>
      <c r="U29" s="69">
        <v>1000</v>
      </c>
      <c r="V29" s="36"/>
      <c r="W29" s="69">
        <v>1000</v>
      </c>
      <c r="X29" s="36"/>
      <c r="Y29" s="69">
        <f>W29</f>
        <v>1000</v>
      </c>
      <c r="Z29" s="36"/>
      <c r="AA29" s="69">
        <f>(AA26-AA27)*40/100</f>
        <v>0</v>
      </c>
      <c r="AB29" s="36"/>
      <c r="AC29" s="69">
        <f>(AC26-AC27)*40/100</f>
        <v>0</v>
      </c>
      <c r="AD29" s="36"/>
      <c r="AE29" s="69">
        <f>(AE26-AE27)*40/100</f>
        <v>0</v>
      </c>
    </row>
    <row r="30" spans="1:31" s="22" customFormat="1" ht="17.25" customHeight="1">
      <c r="A30" s="85"/>
      <c r="B30" s="86"/>
      <c r="C30" s="86"/>
      <c r="D30" s="86"/>
      <c r="E30" s="86"/>
      <c r="F30" s="87"/>
      <c r="G30" s="87"/>
      <c r="H30" s="87"/>
      <c r="I30" s="88"/>
      <c r="J30" s="89" t="s">
        <v>9</v>
      </c>
      <c r="K30" s="88"/>
      <c r="L30" s="88"/>
      <c r="M30" s="90"/>
      <c r="N30" s="34"/>
      <c r="O30" s="59" t="s">
        <v>24</v>
      </c>
      <c r="P30" s="26"/>
      <c r="Q30" s="69">
        <f>Q26-Q27-Q29</f>
        <v>0</v>
      </c>
      <c r="R30" s="26"/>
      <c r="S30" s="69">
        <f>S26-S27-S29</f>
        <v>0</v>
      </c>
      <c r="T30" s="26"/>
      <c r="U30" s="69">
        <f>U26-U27-U29</f>
        <v>1500</v>
      </c>
      <c r="V30" s="36"/>
      <c r="W30" s="69">
        <f>W26-W27-W29</f>
        <v>1000</v>
      </c>
      <c r="X30" s="36"/>
      <c r="Y30" s="69">
        <f>W30</f>
        <v>1000</v>
      </c>
      <c r="Z30" s="16"/>
      <c r="AA30" s="69">
        <f>AA26-AA27-AA29</f>
        <v>0</v>
      </c>
      <c r="AB30" s="36"/>
      <c r="AC30" s="69">
        <f>AC26-AC27-AC29</f>
        <v>0</v>
      </c>
      <c r="AD30" s="36"/>
      <c r="AE30" s="69">
        <f>AE26-AE27-AE29</f>
        <v>0</v>
      </c>
    </row>
    <row r="31" spans="1:31" s="33" customFormat="1" ht="17.25" customHeight="1" thickBot="1">
      <c r="A31" s="104"/>
      <c r="B31" s="105"/>
      <c r="C31" s="105"/>
      <c r="D31" s="105"/>
      <c r="E31" s="105"/>
      <c r="F31" s="106"/>
      <c r="G31" s="106"/>
      <c r="H31" s="106"/>
      <c r="I31" s="107"/>
      <c r="J31" s="108"/>
      <c r="K31" s="107"/>
      <c r="L31" s="107"/>
      <c r="M31" s="107"/>
      <c r="N31" s="14"/>
      <c r="O31" s="26"/>
      <c r="P31" s="32"/>
      <c r="Q31" s="29"/>
      <c r="R31" s="32"/>
      <c r="S31" s="29"/>
      <c r="T31" s="32"/>
      <c r="U31" s="29"/>
      <c r="V31" s="16"/>
      <c r="W31" s="29"/>
      <c r="X31" s="16"/>
      <c r="Y31" s="29"/>
      <c r="Z31" s="52"/>
      <c r="AA31" s="29"/>
      <c r="AB31" s="16"/>
      <c r="AC31" s="29"/>
      <c r="AD31" s="16"/>
      <c r="AE31" s="29"/>
    </row>
    <row r="32" spans="1:31" s="37" customFormat="1" ht="17.25" customHeight="1" thickBot="1" thickTop="1">
      <c r="A32" s="263" t="s">
        <v>125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30"/>
      <c r="O32" s="31" t="s">
        <v>11</v>
      </c>
      <c r="P32" s="41"/>
      <c r="Q32" s="47">
        <f>(Q33+Q34)*100/70</f>
        <v>847.1428571428571</v>
      </c>
      <c r="R32" s="41"/>
      <c r="S32" s="47">
        <v>0</v>
      </c>
      <c r="T32" s="41"/>
      <c r="U32" s="47">
        <f>(U33+U34)*100/70</f>
        <v>0</v>
      </c>
      <c r="V32" s="52"/>
      <c r="W32" s="47">
        <f>(W33+W34)*100/70</f>
        <v>0</v>
      </c>
      <c r="X32" s="52">
        <v>6000</v>
      </c>
      <c r="Y32" s="47">
        <f>SUM(Y33:Y36)</f>
        <v>0</v>
      </c>
      <c r="Z32" s="36"/>
      <c r="AA32" s="47">
        <v>0</v>
      </c>
      <c r="AB32" s="52"/>
      <c r="AC32" s="47">
        <v>0</v>
      </c>
      <c r="AD32" s="52">
        <v>6000</v>
      </c>
      <c r="AE32" s="47">
        <v>0</v>
      </c>
    </row>
    <row r="33" spans="1:31" s="37" customFormat="1" ht="15" thickTop="1">
      <c r="A33" s="101">
        <v>38</v>
      </c>
      <c r="B33" s="102">
        <v>4</v>
      </c>
      <c r="C33" s="102">
        <v>3</v>
      </c>
      <c r="D33" s="102">
        <v>0</v>
      </c>
      <c r="E33" s="102">
        <v>9</v>
      </c>
      <c r="F33" s="103">
        <v>4</v>
      </c>
      <c r="G33" s="103">
        <v>1</v>
      </c>
      <c r="H33" s="102">
        <v>8</v>
      </c>
      <c r="I33" s="84">
        <v>2</v>
      </c>
      <c r="J33" s="154" t="s">
        <v>8</v>
      </c>
      <c r="K33" s="153"/>
      <c r="L33" s="153"/>
      <c r="M33" s="155"/>
      <c r="N33" s="123"/>
      <c r="O33" s="148" t="s">
        <v>21</v>
      </c>
      <c r="P33" s="41"/>
      <c r="Q33" s="68">
        <v>593</v>
      </c>
      <c r="R33" s="41"/>
      <c r="S33" s="68">
        <v>0</v>
      </c>
      <c r="T33" s="41"/>
      <c r="U33" s="68">
        <v>0</v>
      </c>
      <c r="V33" s="36"/>
      <c r="W33" s="68">
        <v>0</v>
      </c>
      <c r="X33" s="36"/>
      <c r="Y33" s="68">
        <f>W33</f>
        <v>0</v>
      </c>
      <c r="Z33" s="36"/>
      <c r="AA33" s="68">
        <f>AA32*70/100</f>
        <v>0</v>
      </c>
      <c r="AB33" s="36"/>
      <c r="AC33" s="68">
        <f>AC32*70/100</f>
        <v>0</v>
      </c>
      <c r="AD33" s="36"/>
      <c r="AE33" s="68">
        <f>AE32*70/100</f>
        <v>0</v>
      </c>
    </row>
    <row r="34" spans="1:31" s="37" customFormat="1" ht="14.25">
      <c r="A34" s="101"/>
      <c r="B34" s="102"/>
      <c r="C34" s="102"/>
      <c r="D34" s="102"/>
      <c r="E34" s="102"/>
      <c r="F34" s="103"/>
      <c r="G34" s="103"/>
      <c r="H34" s="102"/>
      <c r="I34" s="248"/>
      <c r="J34" s="149" t="s">
        <v>10</v>
      </c>
      <c r="K34" s="136"/>
      <c r="L34" s="136"/>
      <c r="M34" s="137"/>
      <c r="N34" s="123"/>
      <c r="O34" s="239" t="s">
        <v>22</v>
      </c>
      <c r="P34" s="41"/>
      <c r="Q34" s="69">
        <v>0</v>
      </c>
      <c r="R34" s="41"/>
      <c r="S34" s="69">
        <v>0</v>
      </c>
      <c r="T34" s="41"/>
      <c r="U34" s="69"/>
      <c r="V34" s="36"/>
      <c r="W34" s="69"/>
      <c r="X34" s="36"/>
      <c r="Y34" s="69">
        <f>W34</f>
        <v>0</v>
      </c>
      <c r="Z34" s="36"/>
      <c r="AA34" s="69"/>
      <c r="AB34" s="36"/>
      <c r="AC34" s="69"/>
      <c r="AD34" s="36"/>
      <c r="AE34" s="69"/>
    </row>
    <row r="35" spans="1:31" s="37" customFormat="1" ht="17.25" customHeight="1">
      <c r="A35" s="85"/>
      <c r="B35" s="86"/>
      <c r="C35" s="86"/>
      <c r="D35" s="86"/>
      <c r="E35" s="86"/>
      <c r="F35" s="87"/>
      <c r="G35" s="87"/>
      <c r="H35" s="87"/>
      <c r="I35" s="88"/>
      <c r="J35" s="89" t="s">
        <v>9</v>
      </c>
      <c r="K35" s="94"/>
      <c r="L35" s="94"/>
      <c r="M35" s="95"/>
      <c r="N35" s="34"/>
      <c r="O35" s="67" t="s">
        <v>20</v>
      </c>
      <c r="P35" s="41"/>
      <c r="Q35" s="69">
        <v>101</v>
      </c>
      <c r="R35" s="41"/>
      <c r="S35" s="69">
        <v>0</v>
      </c>
      <c r="T35" s="41"/>
      <c r="U35" s="69">
        <v>0</v>
      </c>
      <c r="V35" s="36"/>
      <c r="W35" s="69">
        <v>0</v>
      </c>
      <c r="X35" s="36"/>
      <c r="Y35" s="69">
        <f>W35</f>
        <v>0</v>
      </c>
      <c r="Z35" s="36"/>
      <c r="AA35" s="69">
        <f>(AA32-AA33)*40/100</f>
        <v>0</v>
      </c>
      <c r="AB35" s="36"/>
      <c r="AC35" s="69">
        <f>(AC32-AC33)*40/100</f>
        <v>0</v>
      </c>
      <c r="AD35" s="36"/>
      <c r="AE35" s="69">
        <f>(AE32-AE33)*40/100</f>
        <v>0</v>
      </c>
    </row>
    <row r="36" spans="1:31" s="22" customFormat="1" ht="17.25" customHeight="1">
      <c r="A36" s="85"/>
      <c r="B36" s="86"/>
      <c r="C36" s="86"/>
      <c r="D36" s="86"/>
      <c r="E36" s="86"/>
      <c r="F36" s="87"/>
      <c r="G36" s="87"/>
      <c r="H36" s="87"/>
      <c r="I36" s="88"/>
      <c r="J36" s="89" t="s">
        <v>9</v>
      </c>
      <c r="K36" s="88"/>
      <c r="L36" s="88"/>
      <c r="M36" s="90"/>
      <c r="N36" s="34"/>
      <c r="O36" s="59" t="s">
        <v>24</v>
      </c>
      <c r="P36" s="26"/>
      <c r="Q36" s="69">
        <f>Q32-Q33-Q35</f>
        <v>153.1428571428571</v>
      </c>
      <c r="R36" s="26"/>
      <c r="S36" s="69">
        <f>S32-S33-S35</f>
        <v>0</v>
      </c>
      <c r="T36" s="26"/>
      <c r="U36" s="69">
        <f>U32-U33-U35</f>
        <v>0</v>
      </c>
      <c r="V36" s="36"/>
      <c r="W36" s="69">
        <f>W32-W33-W35</f>
        <v>0</v>
      </c>
      <c r="X36" s="36"/>
      <c r="Y36" s="69">
        <f>W36</f>
        <v>0</v>
      </c>
      <c r="Z36" s="16"/>
      <c r="AA36" s="69">
        <f>AA32-AA33-AA35</f>
        <v>0</v>
      </c>
      <c r="AB36" s="36"/>
      <c r="AC36" s="69">
        <f>AC32-AC33-AC35</f>
        <v>0</v>
      </c>
      <c r="AD36" s="36"/>
      <c r="AE36" s="69">
        <f>AE32-AE33-AE35</f>
        <v>0</v>
      </c>
    </row>
    <row r="37" spans="1:31" s="33" customFormat="1" ht="17.25" customHeight="1" thickBot="1">
      <c r="A37" s="104"/>
      <c r="B37" s="105"/>
      <c r="C37" s="105"/>
      <c r="D37" s="105"/>
      <c r="E37" s="105"/>
      <c r="F37" s="106"/>
      <c r="G37" s="106"/>
      <c r="H37" s="106"/>
      <c r="I37" s="107"/>
      <c r="J37" s="108"/>
      <c r="K37" s="107"/>
      <c r="L37" s="107"/>
      <c r="M37" s="107"/>
      <c r="N37" s="14"/>
      <c r="O37" s="26"/>
      <c r="P37" s="32"/>
      <c r="Q37" s="29"/>
      <c r="R37" s="32"/>
      <c r="S37" s="29"/>
      <c r="T37" s="32"/>
      <c r="U37" s="29"/>
      <c r="V37" s="16"/>
      <c r="W37" s="29"/>
      <c r="X37" s="16"/>
      <c r="Y37" s="29"/>
      <c r="Z37" s="52"/>
      <c r="AA37" s="29"/>
      <c r="AB37" s="16"/>
      <c r="AC37" s="29"/>
      <c r="AD37" s="16"/>
      <c r="AE37" s="29"/>
    </row>
    <row r="38" spans="1:31" s="37" customFormat="1" ht="17.25" customHeight="1" thickBot="1" thickTop="1">
      <c r="A38" s="263" t="s">
        <v>13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30"/>
      <c r="O38" s="31" t="s">
        <v>11</v>
      </c>
      <c r="P38" s="41"/>
      <c r="Q38" s="47">
        <f>(Q39+Q40)*100/70</f>
        <v>313192.85714285716</v>
      </c>
      <c r="R38" s="41"/>
      <c r="S38" s="47">
        <v>0</v>
      </c>
      <c r="T38" s="41"/>
      <c r="U38" s="47">
        <v>166000</v>
      </c>
      <c r="V38" s="52"/>
      <c r="W38" s="47">
        <v>168000</v>
      </c>
      <c r="X38" s="52">
        <v>6000</v>
      </c>
      <c r="Y38" s="47">
        <f>SUM(Y39:Y42)</f>
        <v>168000</v>
      </c>
      <c r="Z38" s="36"/>
      <c r="AA38" s="47">
        <v>0</v>
      </c>
      <c r="AB38" s="52"/>
      <c r="AC38" s="47">
        <v>0</v>
      </c>
      <c r="AD38" s="52">
        <v>6000</v>
      </c>
      <c r="AE38" s="47">
        <v>0</v>
      </c>
    </row>
    <row r="39" spans="1:31" s="37" customFormat="1" ht="15" thickTop="1">
      <c r="A39" s="101">
        <v>38</v>
      </c>
      <c r="B39" s="102">
        <v>4</v>
      </c>
      <c r="C39" s="102">
        <v>4</v>
      </c>
      <c r="D39" s="102">
        <v>30</v>
      </c>
      <c r="E39" s="102">
        <v>9</v>
      </c>
      <c r="F39" s="103">
        <v>4</v>
      </c>
      <c r="G39" s="103">
        <v>1</v>
      </c>
      <c r="H39" s="102">
        <v>8</v>
      </c>
      <c r="I39" s="84">
        <v>2</v>
      </c>
      <c r="J39" s="154" t="s">
        <v>8</v>
      </c>
      <c r="K39" s="153"/>
      <c r="L39" s="153"/>
      <c r="M39" s="155"/>
      <c r="N39" s="123"/>
      <c r="O39" s="148" t="s">
        <v>21</v>
      </c>
      <c r="P39" s="41"/>
      <c r="Q39" s="68">
        <v>219235</v>
      </c>
      <c r="R39" s="41"/>
      <c r="S39" s="68">
        <v>0</v>
      </c>
      <c r="T39" s="41"/>
      <c r="U39" s="68">
        <v>119000</v>
      </c>
      <c r="V39" s="36"/>
      <c r="W39" s="68">
        <v>120000</v>
      </c>
      <c r="X39" s="36"/>
      <c r="Y39" s="68">
        <f>W39</f>
        <v>120000</v>
      </c>
      <c r="Z39" s="36"/>
      <c r="AA39" s="68">
        <f>AA38*70/100</f>
        <v>0</v>
      </c>
      <c r="AB39" s="36"/>
      <c r="AC39" s="68">
        <f>AC38*70/100</f>
        <v>0</v>
      </c>
      <c r="AD39" s="36"/>
      <c r="AE39" s="68">
        <f>AE38*70/100</f>
        <v>0</v>
      </c>
    </row>
    <row r="40" spans="1:31" s="37" customFormat="1" ht="14.25">
      <c r="A40" s="101"/>
      <c r="B40" s="102"/>
      <c r="C40" s="102"/>
      <c r="D40" s="102"/>
      <c r="E40" s="102"/>
      <c r="F40" s="103"/>
      <c r="G40" s="103"/>
      <c r="H40" s="102"/>
      <c r="I40" s="248"/>
      <c r="J40" s="149" t="s">
        <v>10</v>
      </c>
      <c r="K40" s="136"/>
      <c r="L40" s="136"/>
      <c r="M40" s="137"/>
      <c r="N40" s="123"/>
      <c r="O40" s="239" t="s">
        <v>22</v>
      </c>
      <c r="P40" s="41"/>
      <c r="Q40" s="69">
        <v>0</v>
      </c>
      <c r="R40" s="41"/>
      <c r="S40" s="69">
        <v>0</v>
      </c>
      <c r="T40" s="41"/>
      <c r="U40" s="69"/>
      <c r="V40" s="36"/>
      <c r="W40" s="69"/>
      <c r="X40" s="36"/>
      <c r="Y40" s="69">
        <f>W40</f>
        <v>0</v>
      </c>
      <c r="Z40" s="36"/>
      <c r="AA40" s="69"/>
      <c r="AB40" s="36"/>
      <c r="AC40" s="69"/>
      <c r="AD40" s="36"/>
      <c r="AE40" s="69"/>
    </row>
    <row r="41" spans="1:31" s="37" customFormat="1" ht="17.25" customHeight="1">
      <c r="A41" s="85"/>
      <c r="B41" s="86"/>
      <c r="C41" s="86"/>
      <c r="D41" s="86"/>
      <c r="E41" s="86"/>
      <c r="F41" s="87"/>
      <c r="G41" s="87"/>
      <c r="H41" s="87"/>
      <c r="I41" s="88"/>
      <c r="J41" s="89" t="s">
        <v>9</v>
      </c>
      <c r="K41" s="94"/>
      <c r="L41" s="94"/>
      <c r="M41" s="95"/>
      <c r="N41" s="34"/>
      <c r="O41" s="67" t="s">
        <v>20</v>
      </c>
      <c r="P41" s="41"/>
      <c r="Q41" s="69">
        <v>38143</v>
      </c>
      <c r="R41" s="41"/>
      <c r="S41" s="69">
        <v>0</v>
      </c>
      <c r="T41" s="41"/>
      <c r="U41" s="69">
        <v>21500</v>
      </c>
      <c r="V41" s="36"/>
      <c r="W41" s="69">
        <v>22000</v>
      </c>
      <c r="X41" s="36"/>
      <c r="Y41" s="69">
        <f>W41</f>
        <v>22000</v>
      </c>
      <c r="Z41" s="36"/>
      <c r="AA41" s="69">
        <f>(AA38-AA39)*40/100</f>
        <v>0</v>
      </c>
      <c r="AB41" s="36"/>
      <c r="AC41" s="69">
        <f>(AC38-AC39)*40/100</f>
        <v>0</v>
      </c>
      <c r="AD41" s="36"/>
      <c r="AE41" s="69">
        <f>(AE38-AE39)*40/100</f>
        <v>0</v>
      </c>
    </row>
    <row r="42" spans="1:31" s="22" customFormat="1" ht="17.25" customHeight="1">
      <c r="A42" s="85"/>
      <c r="B42" s="86"/>
      <c r="C42" s="86"/>
      <c r="D42" s="86"/>
      <c r="E42" s="86"/>
      <c r="F42" s="87"/>
      <c r="G42" s="87"/>
      <c r="H42" s="87"/>
      <c r="I42" s="88"/>
      <c r="J42" s="89" t="s">
        <v>9</v>
      </c>
      <c r="K42" s="88"/>
      <c r="L42" s="88"/>
      <c r="M42" s="90"/>
      <c r="N42" s="34"/>
      <c r="O42" s="59" t="s">
        <v>24</v>
      </c>
      <c r="P42" s="26"/>
      <c r="Q42" s="69">
        <f>Q38-Q39-Q41</f>
        <v>55814.85714285716</v>
      </c>
      <c r="R42" s="26"/>
      <c r="S42" s="69">
        <f>S38-S39-S41</f>
        <v>0</v>
      </c>
      <c r="T42" s="26"/>
      <c r="U42" s="69">
        <f>U38-U39-U41</f>
        <v>25500</v>
      </c>
      <c r="V42" s="36"/>
      <c r="W42" s="69">
        <f>W38-W39-W41</f>
        <v>26000</v>
      </c>
      <c r="X42" s="36"/>
      <c r="Y42" s="69">
        <f>W42</f>
        <v>26000</v>
      </c>
      <c r="Z42" s="16"/>
      <c r="AA42" s="69">
        <f>AA38-AA39-AA41</f>
        <v>0</v>
      </c>
      <c r="AB42" s="36"/>
      <c r="AC42" s="69">
        <f>AC38-AC39-AC41</f>
        <v>0</v>
      </c>
      <c r="AD42" s="36"/>
      <c r="AE42" s="69">
        <f>AE38-AE39-AE41</f>
        <v>0</v>
      </c>
    </row>
    <row r="43" spans="1:31" s="33" customFormat="1" ht="17.25" customHeight="1" thickBot="1">
      <c r="A43" s="104"/>
      <c r="B43" s="105"/>
      <c r="C43" s="105"/>
      <c r="D43" s="105"/>
      <c r="E43" s="105"/>
      <c r="F43" s="106"/>
      <c r="G43" s="106"/>
      <c r="H43" s="106"/>
      <c r="I43" s="107"/>
      <c r="J43" s="108"/>
      <c r="K43" s="107"/>
      <c r="L43" s="107"/>
      <c r="M43" s="107"/>
      <c r="N43" s="14"/>
      <c r="O43" s="26"/>
      <c r="P43" s="32"/>
      <c r="Q43" s="29"/>
      <c r="R43" s="32"/>
      <c r="S43" s="29"/>
      <c r="T43" s="32"/>
      <c r="U43" s="29"/>
      <c r="V43" s="16"/>
      <c r="W43" s="29"/>
      <c r="X43" s="16"/>
      <c r="Y43" s="29"/>
      <c r="Z43" s="52"/>
      <c r="AA43" s="29"/>
      <c r="AB43" s="16"/>
      <c r="AC43" s="29"/>
      <c r="AD43" s="16"/>
      <c r="AE43" s="29"/>
    </row>
    <row r="44" spans="1:31" s="37" customFormat="1" ht="17.25" customHeight="1" thickBot="1" thickTop="1">
      <c r="A44" s="263" t="s">
        <v>14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30"/>
      <c r="O44" s="31" t="s">
        <v>11</v>
      </c>
      <c r="P44" s="41"/>
      <c r="Q44" s="47">
        <f>(Q45+Q46)*100/70</f>
        <v>253255.7142857143</v>
      </c>
      <c r="R44" s="41"/>
      <c r="S44" s="47">
        <v>0</v>
      </c>
      <c r="T44" s="41"/>
      <c r="U44" s="47">
        <v>130000</v>
      </c>
      <c r="V44" s="52"/>
      <c r="W44" s="47">
        <v>131000</v>
      </c>
      <c r="X44" s="52">
        <v>6000</v>
      </c>
      <c r="Y44" s="47">
        <f>W44</f>
        <v>131000</v>
      </c>
      <c r="Z44" s="36"/>
      <c r="AA44" s="47">
        <v>0</v>
      </c>
      <c r="AB44" s="52"/>
      <c r="AC44" s="47">
        <v>0</v>
      </c>
      <c r="AD44" s="52">
        <v>6000</v>
      </c>
      <c r="AE44" s="47">
        <v>0</v>
      </c>
    </row>
    <row r="45" spans="1:31" s="37" customFormat="1" ht="15" thickTop="1">
      <c r="A45" s="101">
        <v>38</v>
      </c>
      <c r="B45" s="102">
        <v>4</v>
      </c>
      <c r="C45" s="102">
        <v>4</v>
      </c>
      <c r="D45" s="102">
        <v>43</v>
      </c>
      <c r="E45" s="102">
        <v>9</v>
      </c>
      <c r="F45" s="103">
        <v>4</v>
      </c>
      <c r="G45" s="103">
        <v>1</v>
      </c>
      <c r="H45" s="102">
        <v>8</v>
      </c>
      <c r="I45" s="84">
        <v>2</v>
      </c>
      <c r="J45" s="154" t="s">
        <v>8</v>
      </c>
      <c r="K45" s="153"/>
      <c r="L45" s="153"/>
      <c r="M45" s="155"/>
      <c r="N45" s="123"/>
      <c r="O45" s="148" t="s">
        <v>21</v>
      </c>
      <c r="P45" s="41"/>
      <c r="Q45" s="68">
        <v>177279</v>
      </c>
      <c r="R45" s="41"/>
      <c r="S45" s="68">
        <v>0</v>
      </c>
      <c r="T45" s="41"/>
      <c r="U45" s="68">
        <v>93000</v>
      </c>
      <c r="V45" s="36"/>
      <c r="W45" s="68">
        <v>94000</v>
      </c>
      <c r="X45" s="36"/>
      <c r="Y45" s="68">
        <f>W45</f>
        <v>94000</v>
      </c>
      <c r="Z45" s="36"/>
      <c r="AA45" s="68">
        <f>AA44*70/100</f>
        <v>0</v>
      </c>
      <c r="AB45" s="36"/>
      <c r="AC45" s="68">
        <f>AC44*70/100</f>
        <v>0</v>
      </c>
      <c r="AD45" s="36"/>
      <c r="AE45" s="68">
        <f>AE44*70/100</f>
        <v>0</v>
      </c>
    </row>
    <row r="46" spans="1:31" s="37" customFormat="1" ht="14.25">
      <c r="A46" s="101"/>
      <c r="B46" s="102"/>
      <c r="C46" s="102"/>
      <c r="D46" s="102"/>
      <c r="E46" s="102"/>
      <c r="F46" s="103"/>
      <c r="G46" s="103"/>
      <c r="H46" s="102"/>
      <c r="I46" s="248"/>
      <c r="J46" s="149" t="s">
        <v>10</v>
      </c>
      <c r="K46" s="136"/>
      <c r="L46" s="136"/>
      <c r="M46" s="137"/>
      <c r="N46" s="123"/>
      <c r="O46" s="239" t="s">
        <v>22</v>
      </c>
      <c r="P46" s="41"/>
      <c r="Q46" s="69">
        <v>0</v>
      </c>
      <c r="R46" s="41"/>
      <c r="S46" s="69">
        <v>0</v>
      </c>
      <c r="T46" s="41"/>
      <c r="U46" s="69">
        <v>0</v>
      </c>
      <c r="V46" s="36"/>
      <c r="W46" s="69">
        <v>0</v>
      </c>
      <c r="X46" s="36"/>
      <c r="Y46" s="69">
        <f>W46</f>
        <v>0</v>
      </c>
      <c r="Z46" s="36"/>
      <c r="AA46" s="69"/>
      <c r="AB46" s="36"/>
      <c r="AC46" s="69"/>
      <c r="AD46" s="36"/>
      <c r="AE46" s="69"/>
    </row>
    <row r="47" spans="1:31" s="37" customFormat="1" ht="17.25" customHeight="1">
      <c r="A47" s="85"/>
      <c r="B47" s="86"/>
      <c r="C47" s="86"/>
      <c r="D47" s="86"/>
      <c r="E47" s="86"/>
      <c r="F47" s="87"/>
      <c r="G47" s="87"/>
      <c r="H47" s="87"/>
      <c r="I47" s="88"/>
      <c r="J47" s="89" t="s">
        <v>9</v>
      </c>
      <c r="K47" s="94"/>
      <c r="L47" s="94"/>
      <c r="M47" s="95"/>
      <c r="N47" s="34"/>
      <c r="O47" s="67" t="s">
        <v>20</v>
      </c>
      <c r="P47" s="41"/>
      <c r="Q47" s="69">
        <v>30390</v>
      </c>
      <c r="R47" s="41"/>
      <c r="S47" s="69">
        <v>0</v>
      </c>
      <c r="T47" s="41"/>
      <c r="U47" s="69">
        <v>18000</v>
      </c>
      <c r="V47" s="36"/>
      <c r="W47" s="69">
        <v>19000</v>
      </c>
      <c r="X47" s="36"/>
      <c r="Y47" s="69">
        <f>W47</f>
        <v>19000</v>
      </c>
      <c r="Z47" s="36"/>
      <c r="AA47" s="69">
        <f>(AA44-AA45)*40/100</f>
        <v>0</v>
      </c>
      <c r="AB47" s="36"/>
      <c r="AC47" s="69">
        <f>(AC44-AC45)*40/100</f>
        <v>0</v>
      </c>
      <c r="AD47" s="36"/>
      <c r="AE47" s="69">
        <f>(AE44-AE45)*40/100</f>
        <v>0</v>
      </c>
    </row>
    <row r="48" spans="1:31" s="22" customFormat="1" ht="17.25" customHeight="1">
      <c r="A48" s="85"/>
      <c r="B48" s="86"/>
      <c r="C48" s="86"/>
      <c r="D48" s="86"/>
      <c r="E48" s="86"/>
      <c r="F48" s="87"/>
      <c r="G48" s="87"/>
      <c r="H48" s="87"/>
      <c r="I48" s="88"/>
      <c r="J48" s="89" t="s">
        <v>9</v>
      </c>
      <c r="K48" s="88"/>
      <c r="L48" s="88"/>
      <c r="M48" s="90"/>
      <c r="N48" s="34"/>
      <c r="O48" s="59" t="s">
        <v>24</v>
      </c>
      <c r="P48" s="26"/>
      <c r="Q48" s="69">
        <f>Q44-Q45-Q47</f>
        <v>45586.71428571429</v>
      </c>
      <c r="R48" s="26"/>
      <c r="S48" s="69">
        <f>S44-S45-S47</f>
        <v>0</v>
      </c>
      <c r="T48" s="26"/>
      <c r="U48" s="69">
        <f>U44-U45-U47</f>
        <v>19000</v>
      </c>
      <c r="V48" s="36"/>
      <c r="W48" s="69">
        <f>W44-W45-W47</f>
        <v>18000</v>
      </c>
      <c r="X48" s="36"/>
      <c r="Y48" s="69">
        <f>W48</f>
        <v>18000</v>
      </c>
      <c r="Z48" s="16"/>
      <c r="AA48" s="69">
        <f>AA44-AA45-AA47</f>
        <v>0</v>
      </c>
      <c r="AB48" s="36"/>
      <c r="AC48" s="69">
        <f>AC44-AC45-AC47</f>
        <v>0</v>
      </c>
      <c r="AD48" s="36"/>
      <c r="AE48" s="69">
        <f>AE44-AE45-AE47</f>
        <v>0</v>
      </c>
    </row>
    <row r="49" spans="1:31" s="33" customFormat="1" ht="17.25" customHeight="1" thickBot="1">
      <c r="A49" s="104"/>
      <c r="B49" s="105"/>
      <c r="C49" s="105"/>
      <c r="D49" s="105"/>
      <c r="E49" s="105"/>
      <c r="F49" s="106"/>
      <c r="G49" s="106"/>
      <c r="H49" s="106"/>
      <c r="I49" s="107"/>
      <c r="J49" s="108"/>
      <c r="K49" s="107"/>
      <c r="L49" s="107"/>
      <c r="M49" s="107"/>
      <c r="N49" s="14"/>
      <c r="O49" s="26"/>
      <c r="P49" s="32"/>
      <c r="Q49" s="29"/>
      <c r="R49" s="32"/>
      <c r="S49" s="29"/>
      <c r="T49" s="32"/>
      <c r="U49" s="29"/>
      <c r="V49" s="16"/>
      <c r="W49" s="29"/>
      <c r="X49" s="16"/>
      <c r="Y49" s="29"/>
      <c r="Z49" s="52"/>
      <c r="AA49" s="29"/>
      <c r="AB49" s="16"/>
      <c r="AC49" s="29"/>
      <c r="AD49" s="16"/>
      <c r="AE49" s="29"/>
    </row>
    <row r="50" spans="1:31" s="37" customFormat="1" ht="17.25" customHeight="1" thickBot="1" thickTop="1">
      <c r="A50" s="263" t="s">
        <v>27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30"/>
      <c r="O50" s="31" t="s">
        <v>11</v>
      </c>
      <c r="P50" s="41"/>
      <c r="Q50" s="47">
        <f>(Q51+Q52)*100/70</f>
        <v>2928.5714285714284</v>
      </c>
      <c r="R50" s="41"/>
      <c r="S50" s="47">
        <v>0</v>
      </c>
      <c r="T50" s="41"/>
      <c r="U50" s="47">
        <v>14000</v>
      </c>
      <c r="V50" s="52"/>
      <c r="W50" s="47">
        <v>15000</v>
      </c>
      <c r="X50" s="52">
        <v>6000</v>
      </c>
      <c r="Y50" s="47">
        <f>SUM(Y51:Y54)</f>
        <v>15000</v>
      </c>
      <c r="Z50" s="36"/>
      <c r="AA50" s="47">
        <v>0</v>
      </c>
      <c r="AB50" s="52"/>
      <c r="AC50" s="47">
        <v>0</v>
      </c>
      <c r="AD50" s="52">
        <v>6000</v>
      </c>
      <c r="AE50" s="47">
        <v>0</v>
      </c>
    </row>
    <row r="51" spans="1:31" s="37" customFormat="1" ht="15" thickTop="1">
      <c r="A51" s="101">
        <v>38</v>
      </c>
      <c r="B51" s="102">
        <v>4</v>
      </c>
      <c r="C51" s="102">
        <v>5</v>
      </c>
      <c r="D51" s="102">
        <v>0</v>
      </c>
      <c r="E51" s="102">
        <v>9</v>
      </c>
      <c r="F51" s="103">
        <v>4</v>
      </c>
      <c r="G51" s="103">
        <v>1</v>
      </c>
      <c r="H51" s="102">
        <v>8</v>
      </c>
      <c r="I51" s="84">
        <v>2</v>
      </c>
      <c r="J51" s="154" t="s">
        <v>8</v>
      </c>
      <c r="K51" s="153"/>
      <c r="L51" s="153"/>
      <c r="M51" s="155"/>
      <c r="N51" s="123"/>
      <c r="O51" s="148" t="s">
        <v>21</v>
      </c>
      <c r="P51" s="41"/>
      <c r="Q51" s="68">
        <v>2050</v>
      </c>
      <c r="R51" s="41"/>
      <c r="S51" s="68">
        <v>0</v>
      </c>
      <c r="T51" s="41"/>
      <c r="U51" s="68">
        <v>10000</v>
      </c>
      <c r="V51" s="36"/>
      <c r="W51" s="68">
        <v>10500</v>
      </c>
      <c r="X51" s="36"/>
      <c r="Y51" s="68">
        <f>W51</f>
        <v>10500</v>
      </c>
      <c r="Z51" s="36"/>
      <c r="AA51" s="68">
        <f>AA50*70/100</f>
        <v>0</v>
      </c>
      <c r="AB51" s="36"/>
      <c r="AC51" s="68">
        <f>AC50*70/100</f>
        <v>0</v>
      </c>
      <c r="AD51" s="36"/>
      <c r="AE51" s="68">
        <f>AE50*70/100</f>
        <v>0</v>
      </c>
    </row>
    <row r="52" spans="1:31" s="37" customFormat="1" ht="14.25">
      <c r="A52" s="101"/>
      <c r="B52" s="102"/>
      <c r="C52" s="102"/>
      <c r="D52" s="102"/>
      <c r="E52" s="102"/>
      <c r="F52" s="103"/>
      <c r="G52" s="103"/>
      <c r="H52" s="102"/>
      <c r="I52" s="248"/>
      <c r="J52" s="149" t="s">
        <v>10</v>
      </c>
      <c r="K52" s="136"/>
      <c r="L52" s="136"/>
      <c r="M52" s="137"/>
      <c r="N52" s="123"/>
      <c r="O52" s="239" t="s">
        <v>22</v>
      </c>
      <c r="P52" s="41"/>
      <c r="Q52" s="69">
        <v>0</v>
      </c>
      <c r="R52" s="41"/>
      <c r="S52" s="69">
        <v>0</v>
      </c>
      <c r="T52" s="41"/>
      <c r="U52" s="69">
        <v>0</v>
      </c>
      <c r="V52" s="36"/>
      <c r="W52" s="69">
        <v>0</v>
      </c>
      <c r="X52" s="36"/>
      <c r="Y52" s="69">
        <f>W52</f>
        <v>0</v>
      </c>
      <c r="Z52" s="36"/>
      <c r="AA52" s="69"/>
      <c r="AB52" s="36"/>
      <c r="AC52" s="69"/>
      <c r="AD52" s="36"/>
      <c r="AE52" s="69"/>
    </row>
    <row r="53" spans="1:31" s="37" customFormat="1" ht="17.25" customHeight="1">
      <c r="A53" s="85"/>
      <c r="B53" s="86"/>
      <c r="C53" s="86"/>
      <c r="D53" s="86"/>
      <c r="E53" s="86"/>
      <c r="F53" s="87"/>
      <c r="G53" s="87"/>
      <c r="H53" s="87"/>
      <c r="I53" s="88"/>
      <c r="J53" s="89" t="s">
        <v>9</v>
      </c>
      <c r="K53" s="94"/>
      <c r="L53" s="94"/>
      <c r="M53" s="95"/>
      <c r="N53" s="34"/>
      <c r="O53" s="67" t="s">
        <v>20</v>
      </c>
      <c r="P53" s="41"/>
      <c r="Q53" s="69">
        <v>351</v>
      </c>
      <c r="R53" s="41"/>
      <c r="S53" s="69">
        <v>0</v>
      </c>
      <c r="T53" s="41"/>
      <c r="U53" s="69">
        <v>2000</v>
      </c>
      <c r="V53" s="36"/>
      <c r="W53" s="69">
        <v>2500</v>
      </c>
      <c r="X53" s="36"/>
      <c r="Y53" s="69">
        <f>W53</f>
        <v>2500</v>
      </c>
      <c r="Z53" s="36"/>
      <c r="AA53" s="69">
        <f>(AA50-AA51)*40/100</f>
        <v>0</v>
      </c>
      <c r="AB53" s="36"/>
      <c r="AC53" s="69">
        <f>(AC50-AC51)*40/100</f>
        <v>0</v>
      </c>
      <c r="AD53" s="36"/>
      <c r="AE53" s="69">
        <f>(AE50-AE51)*40/100</f>
        <v>0</v>
      </c>
    </row>
    <row r="54" spans="1:31" s="22" customFormat="1" ht="17.25" customHeight="1">
      <c r="A54" s="85"/>
      <c r="B54" s="86"/>
      <c r="C54" s="86"/>
      <c r="D54" s="86"/>
      <c r="E54" s="86"/>
      <c r="F54" s="87"/>
      <c r="G54" s="87"/>
      <c r="H54" s="87"/>
      <c r="I54" s="88"/>
      <c r="J54" s="89" t="s">
        <v>9</v>
      </c>
      <c r="K54" s="88"/>
      <c r="L54" s="88"/>
      <c r="M54" s="90"/>
      <c r="N54" s="34"/>
      <c r="O54" s="59" t="s">
        <v>24</v>
      </c>
      <c r="P54" s="26"/>
      <c r="Q54" s="69">
        <f>Q50-Q51-Q53</f>
        <v>527.5714285714284</v>
      </c>
      <c r="R54" s="26"/>
      <c r="S54" s="69">
        <f>S50-S51-S53</f>
        <v>0</v>
      </c>
      <c r="T54" s="26"/>
      <c r="U54" s="69">
        <f>U50-U51-U53</f>
        <v>2000</v>
      </c>
      <c r="V54" s="36"/>
      <c r="W54" s="69">
        <f>W50-W51-W53</f>
        <v>2000</v>
      </c>
      <c r="X54" s="36"/>
      <c r="Y54" s="69">
        <f>W54</f>
        <v>2000</v>
      </c>
      <c r="Z54" s="16"/>
      <c r="AA54" s="69">
        <f>AA50-AA51-AA53</f>
        <v>0</v>
      </c>
      <c r="AB54" s="36"/>
      <c r="AC54" s="69">
        <f>AC50-AC51-AC53</f>
        <v>0</v>
      </c>
      <c r="AD54" s="36"/>
      <c r="AE54" s="69">
        <f>AE50-AE51-AE53</f>
        <v>0</v>
      </c>
    </row>
    <row r="55" spans="1:31" s="33" customFormat="1" ht="17.25" customHeight="1" thickBot="1">
      <c r="A55" s="104"/>
      <c r="B55" s="105"/>
      <c r="C55" s="105"/>
      <c r="D55" s="105"/>
      <c r="E55" s="105"/>
      <c r="F55" s="106"/>
      <c r="G55" s="106"/>
      <c r="H55" s="106"/>
      <c r="I55" s="107"/>
      <c r="J55" s="108"/>
      <c r="K55" s="107"/>
      <c r="L55" s="107"/>
      <c r="M55" s="107"/>
      <c r="N55" s="14"/>
      <c r="O55" s="26"/>
      <c r="P55" s="32"/>
      <c r="Q55" s="29"/>
      <c r="R55" s="32"/>
      <c r="S55" s="29"/>
      <c r="T55" s="32"/>
      <c r="U55" s="29"/>
      <c r="V55" s="16"/>
      <c r="W55" s="29"/>
      <c r="X55" s="16"/>
      <c r="Y55" s="29"/>
      <c r="Z55" s="52"/>
      <c r="AA55" s="29"/>
      <c r="AB55" s="16"/>
      <c r="AC55" s="29"/>
      <c r="AD55" s="16"/>
      <c r="AE55" s="29"/>
    </row>
    <row r="56" spans="1:31" s="37" customFormat="1" ht="17.25" customHeight="1" thickBot="1" thickTop="1">
      <c r="A56" s="263" t="s">
        <v>28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30"/>
      <c r="O56" s="31" t="s">
        <v>11</v>
      </c>
      <c r="P56" s="41"/>
      <c r="Q56" s="47">
        <f>(Q57+Q58)*100/70</f>
        <v>1570</v>
      </c>
      <c r="R56" s="41"/>
      <c r="S56" s="47">
        <f>S57*100/70</f>
        <v>0</v>
      </c>
      <c r="T56" s="41"/>
      <c r="U56" s="47">
        <f>(U57+U58)*100/70</f>
        <v>0</v>
      </c>
      <c r="V56" s="52"/>
      <c r="W56" s="47">
        <f>(W57+W58)*100/70</f>
        <v>0</v>
      </c>
      <c r="X56" s="52">
        <v>6000</v>
      </c>
      <c r="Y56" s="47">
        <f>SUM(Y57:Y60)</f>
        <v>0</v>
      </c>
      <c r="Z56" s="36"/>
      <c r="AA56" s="47">
        <v>0</v>
      </c>
      <c r="AB56" s="52"/>
      <c r="AC56" s="47">
        <v>0</v>
      </c>
      <c r="AD56" s="52">
        <v>6000</v>
      </c>
      <c r="AE56" s="47">
        <v>0</v>
      </c>
    </row>
    <row r="57" spans="1:31" s="37" customFormat="1" ht="15" thickTop="1">
      <c r="A57" s="101">
        <v>38</v>
      </c>
      <c r="B57" s="102">
        <v>4</v>
      </c>
      <c r="C57" s="102">
        <v>5</v>
      </c>
      <c r="D57" s="102">
        <v>2</v>
      </c>
      <c r="E57" s="102">
        <v>9</v>
      </c>
      <c r="F57" s="103">
        <v>4</v>
      </c>
      <c r="G57" s="103">
        <v>1</v>
      </c>
      <c r="H57" s="102">
        <v>8</v>
      </c>
      <c r="I57" s="84">
        <v>2</v>
      </c>
      <c r="J57" s="154" t="s">
        <v>8</v>
      </c>
      <c r="K57" s="153"/>
      <c r="L57" s="153"/>
      <c r="M57" s="155"/>
      <c r="N57" s="123"/>
      <c r="O57" s="148" t="s">
        <v>21</v>
      </c>
      <c r="P57" s="41"/>
      <c r="Q57" s="68">
        <v>1099</v>
      </c>
      <c r="R57" s="41"/>
      <c r="S57" s="68">
        <v>0</v>
      </c>
      <c r="T57" s="41"/>
      <c r="U57" s="68">
        <v>0</v>
      </c>
      <c r="V57" s="36"/>
      <c r="W57" s="68">
        <v>0</v>
      </c>
      <c r="X57" s="36"/>
      <c r="Y57" s="68">
        <f>W57</f>
        <v>0</v>
      </c>
      <c r="Z57" s="36"/>
      <c r="AA57" s="68">
        <f>AA56*70/100</f>
        <v>0</v>
      </c>
      <c r="AB57" s="36"/>
      <c r="AC57" s="68">
        <f>AC56*70/100</f>
        <v>0</v>
      </c>
      <c r="AD57" s="36"/>
      <c r="AE57" s="68">
        <f>AE56*70/100</f>
        <v>0</v>
      </c>
    </row>
    <row r="58" spans="1:31" s="37" customFormat="1" ht="14.25">
      <c r="A58" s="101"/>
      <c r="B58" s="102"/>
      <c r="C58" s="102"/>
      <c r="D58" s="102"/>
      <c r="E58" s="102"/>
      <c r="F58" s="103"/>
      <c r="G58" s="103"/>
      <c r="H58" s="102"/>
      <c r="I58" s="248"/>
      <c r="J58" s="149" t="s">
        <v>10</v>
      </c>
      <c r="K58" s="136"/>
      <c r="L58" s="136"/>
      <c r="M58" s="137"/>
      <c r="N58" s="123"/>
      <c r="O58" s="239" t="s">
        <v>22</v>
      </c>
      <c r="P58" s="41"/>
      <c r="Q58" s="69">
        <v>0</v>
      </c>
      <c r="R58" s="41"/>
      <c r="S58" s="69">
        <v>0</v>
      </c>
      <c r="T58" s="41"/>
      <c r="U58" s="69"/>
      <c r="V58" s="36"/>
      <c r="W58" s="69"/>
      <c r="X58" s="36"/>
      <c r="Y58" s="69">
        <f>W58</f>
        <v>0</v>
      </c>
      <c r="Z58" s="36"/>
      <c r="AA58" s="69"/>
      <c r="AB58" s="36"/>
      <c r="AC58" s="69"/>
      <c r="AD58" s="36"/>
      <c r="AE58" s="69"/>
    </row>
    <row r="59" spans="1:31" s="37" customFormat="1" ht="17.25" customHeight="1">
      <c r="A59" s="85"/>
      <c r="B59" s="86"/>
      <c r="C59" s="86"/>
      <c r="D59" s="86"/>
      <c r="E59" s="86"/>
      <c r="F59" s="87"/>
      <c r="G59" s="87"/>
      <c r="H59" s="87"/>
      <c r="I59" s="88"/>
      <c r="J59" s="89" t="s">
        <v>9</v>
      </c>
      <c r="K59" s="94"/>
      <c r="L59" s="94"/>
      <c r="M59" s="95"/>
      <c r="N59" s="34"/>
      <c r="O59" s="67" t="s">
        <v>20</v>
      </c>
      <c r="P59" s="41"/>
      <c r="Q59" s="69">
        <v>188</v>
      </c>
      <c r="R59" s="41"/>
      <c r="S59" s="69">
        <v>0</v>
      </c>
      <c r="T59" s="41"/>
      <c r="U59" s="69">
        <v>0</v>
      </c>
      <c r="V59" s="36"/>
      <c r="W59" s="69">
        <v>0</v>
      </c>
      <c r="X59" s="36"/>
      <c r="Y59" s="69">
        <f>W59</f>
        <v>0</v>
      </c>
      <c r="Z59" s="36"/>
      <c r="AA59" s="69">
        <f>(AA56-AA57)*40/100</f>
        <v>0</v>
      </c>
      <c r="AB59" s="36"/>
      <c r="AC59" s="69">
        <f>(AC56-AC57)*40/100</f>
        <v>0</v>
      </c>
      <c r="AD59" s="36"/>
      <c r="AE59" s="69">
        <f>(AE56-AE57)*40/100</f>
        <v>0</v>
      </c>
    </row>
    <row r="60" spans="1:31" s="22" customFormat="1" ht="17.25" customHeight="1">
      <c r="A60" s="85"/>
      <c r="B60" s="86"/>
      <c r="C60" s="86"/>
      <c r="D60" s="86"/>
      <c r="E60" s="86"/>
      <c r="F60" s="87"/>
      <c r="G60" s="87"/>
      <c r="H60" s="87"/>
      <c r="I60" s="88"/>
      <c r="J60" s="89" t="s">
        <v>9</v>
      </c>
      <c r="K60" s="88"/>
      <c r="L60" s="88"/>
      <c r="M60" s="90"/>
      <c r="N60" s="34"/>
      <c r="O60" s="59" t="s">
        <v>24</v>
      </c>
      <c r="P60" s="26"/>
      <c r="Q60" s="69">
        <f>Q56-Q57-Q59</f>
        <v>283</v>
      </c>
      <c r="R60" s="26"/>
      <c r="S60" s="69">
        <f>S56-S57-S59</f>
        <v>0</v>
      </c>
      <c r="T60" s="26"/>
      <c r="U60" s="69">
        <f>U56-U57-U59</f>
        <v>0</v>
      </c>
      <c r="V60" s="36"/>
      <c r="W60" s="69">
        <f>W56-W57-W59</f>
        <v>0</v>
      </c>
      <c r="X60" s="36"/>
      <c r="Y60" s="69">
        <f>W60</f>
        <v>0</v>
      </c>
      <c r="Z60" s="16"/>
      <c r="AA60" s="69">
        <f>AA56-AA57-AA59</f>
        <v>0</v>
      </c>
      <c r="AB60" s="36"/>
      <c r="AC60" s="69">
        <f>AC56-AC57-AC59</f>
        <v>0</v>
      </c>
      <c r="AD60" s="36"/>
      <c r="AE60" s="69">
        <f>AE56-AE57-AE59</f>
        <v>0</v>
      </c>
    </row>
    <row r="61" spans="1:31" s="33" customFormat="1" ht="17.25" customHeight="1" thickBot="1">
      <c r="A61" s="104"/>
      <c r="B61" s="105"/>
      <c r="C61" s="105"/>
      <c r="D61" s="105"/>
      <c r="E61" s="105"/>
      <c r="F61" s="106"/>
      <c r="G61" s="106"/>
      <c r="H61" s="106"/>
      <c r="I61" s="107"/>
      <c r="J61" s="108"/>
      <c r="K61" s="107"/>
      <c r="L61" s="107"/>
      <c r="M61" s="107"/>
      <c r="N61" s="14"/>
      <c r="O61" s="26"/>
      <c r="P61" s="32"/>
      <c r="Q61" s="29"/>
      <c r="R61" s="32"/>
      <c r="S61" s="29"/>
      <c r="T61" s="32"/>
      <c r="U61" s="29"/>
      <c r="V61" s="16"/>
      <c r="W61" s="29"/>
      <c r="X61" s="16"/>
      <c r="Y61" s="29"/>
      <c r="Z61" s="52"/>
      <c r="AA61" s="29"/>
      <c r="AB61" s="16"/>
      <c r="AC61" s="29"/>
      <c r="AD61" s="16"/>
      <c r="AE61" s="29"/>
    </row>
    <row r="62" spans="1:31" s="37" customFormat="1" ht="17.25" customHeight="1" thickBot="1" thickTop="1">
      <c r="A62" s="263" t="s">
        <v>129</v>
      </c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30"/>
      <c r="O62" s="31" t="s">
        <v>11</v>
      </c>
      <c r="P62" s="41"/>
      <c r="Q62" s="47">
        <f>(Q63+Q64)*100/70</f>
        <v>31622.85714285714</v>
      </c>
      <c r="R62" s="41"/>
      <c r="S62" s="47">
        <v>0</v>
      </c>
      <c r="T62" s="41"/>
      <c r="U62" s="47">
        <f>(U63+U64)*100/70</f>
        <v>0</v>
      </c>
      <c r="V62" s="52"/>
      <c r="W62" s="47">
        <f>(W63+W64)*100/70</f>
        <v>0</v>
      </c>
      <c r="X62" s="52">
        <v>6000</v>
      </c>
      <c r="Y62" s="47">
        <f>SUM(Y63:Y66)</f>
        <v>0</v>
      </c>
      <c r="Z62" s="36"/>
      <c r="AA62" s="47">
        <v>0</v>
      </c>
      <c r="AB62" s="52"/>
      <c r="AC62" s="47">
        <v>0</v>
      </c>
      <c r="AD62" s="52">
        <v>6000</v>
      </c>
      <c r="AE62" s="47">
        <v>0</v>
      </c>
    </row>
    <row r="63" spans="1:31" s="37" customFormat="1" ht="15" thickTop="1">
      <c r="A63" s="101">
        <v>38</v>
      </c>
      <c r="B63" s="102">
        <v>4</v>
      </c>
      <c r="C63" s="102">
        <v>6</v>
      </c>
      <c r="D63" s="102">
        <v>0</v>
      </c>
      <c r="E63" s="102">
        <v>9</v>
      </c>
      <c r="F63" s="103">
        <v>4</v>
      </c>
      <c r="G63" s="103">
        <v>1</v>
      </c>
      <c r="H63" s="102">
        <v>8</v>
      </c>
      <c r="I63" s="84">
        <v>2</v>
      </c>
      <c r="J63" s="154" t="s">
        <v>8</v>
      </c>
      <c r="K63" s="153"/>
      <c r="L63" s="153"/>
      <c r="M63" s="155"/>
      <c r="N63" s="123"/>
      <c r="O63" s="148" t="s">
        <v>21</v>
      </c>
      <c r="P63" s="41"/>
      <c r="Q63" s="68">
        <v>22136</v>
      </c>
      <c r="R63" s="41"/>
      <c r="S63" s="68">
        <v>0</v>
      </c>
      <c r="T63" s="41"/>
      <c r="U63" s="68">
        <v>0</v>
      </c>
      <c r="V63" s="36"/>
      <c r="W63" s="68">
        <v>0</v>
      </c>
      <c r="X63" s="36"/>
      <c r="Y63" s="68">
        <f>W63</f>
        <v>0</v>
      </c>
      <c r="Z63" s="36"/>
      <c r="AA63" s="68">
        <f>AA62*70/100</f>
        <v>0</v>
      </c>
      <c r="AB63" s="36"/>
      <c r="AC63" s="68">
        <f>AC62*70/100</f>
        <v>0</v>
      </c>
      <c r="AD63" s="36"/>
      <c r="AE63" s="68">
        <f>AE62*70/100</f>
        <v>0</v>
      </c>
    </row>
    <row r="64" spans="1:31" s="37" customFormat="1" ht="14.25">
      <c r="A64" s="101"/>
      <c r="B64" s="102"/>
      <c r="C64" s="102"/>
      <c r="D64" s="102"/>
      <c r="E64" s="102"/>
      <c r="F64" s="103"/>
      <c r="G64" s="103"/>
      <c r="H64" s="102"/>
      <c r="I64" s="248"/>
      <c r="J64" s="149" t="s">
        <v>10</v>
      </c>
      <c r="K64" s="136"/>
      <c r="L64" s="136"/>
      <c r="M64" s="137"/>
      <c r="N64" s="123"/>
      <c r="O64" s="239" t="s">
        <v>22</v>
      </c>
      <c r="P64" s="41"/>
      <c r="Q64" s="69">
        <v>0</v>
      </c>
      <c r="R64" s="41"/>
      <c r="S64" s="69">
        <v>0</v>
      </c>
      <c r="T64" s="41"/>
      <c r="U64" s="69"/>
      <c r="V64" s="36"/>
      <c r="W64" s="69"/>
      <c r="X64" s="36"/>
      <c r="Y64" s="69">
        <f>W64</f>
        <v>0</v>
      </c>
      <c r="Z64" s="36"/>
      <c r="AA64" s="69"/>
      <c r="AB64" s="36"/>
      <c r="AC64" s="69"/>
      <c r="AD64" s="36"/>
      <c r="AE64" s="69"/>
    </row>
    <row r="65" spans="1:31" s="37" customFormat="1" ht="17.25" customHeight="1">
      <c r="A65" s="85"/>
      <c r="B65" s="86"/>
      <c r="C65" s="86"/>
      <c r="D65" s="86"/>
      <c r="E65" s="86"/>
      <c r="F65" s="87"/>
      <c r="G65" s="87"/>
      <c r="H65" s="87"/>
      <c r="I65" s="88"/>
      <c r="J65" s="89" t="s">
        <v>9</v>
      </c>
      <c r="K65" s="94"/>
      <c r="L65" s="94"/>
      <c r="M65" s="95"/>
      <c r="N65" s="34"/>
      <c r="O65" s="67" t="s">
        <v>20</v>
      </c>
      <c r="P65" s="41"/>
      <c r="Q65" s="69">
        <v>6171</v>
      </c>
      <c r="R65" s="41"/>
      <c r="S65" s="69">
        <v>0</v>
      </c>
      <c r="T65" s="41"/>
      <c r="U65" s="69">
        <v>0</v>
      </c>
      <c r="V65" s="36"/>
      <c r="W65" s="69">
        <v>0</v>
      </c>
      <c r="X65" s="36"/>
      <c r="Y65" s="69">
        <f>W65</f>
        <v>0</v>
      </c>
      <c r="Z65" s="36"/>
      <c r="AA65" s="69">
        <f>(AA62-AA63)*40/100</f>
        <v>0</v>
      </c>
      <c r="AB65" s="36"/>
      <c r="AC65" s="69">
        <f>(AC62-AC63)*40/100</f>
        <v>0</v>
      </c>
      <c r="AD65" s="36"/>
      <c r="AE65" s="69">
        <f>(AE62-AE63)*40/100</f>
        <v>0</v>
      </c>
    </row>
    <row r="66" spans="1:31" s="22" customFormat="1" ht="17.25" customHeight="1">
      <c r="A66" s="85"/>
      <c r="B66" s="86"/>
      <c r="C66" s="86"/>
      <c r="D66" s="86"/>
      <c r="E66" s="86"/>
      <c r="F66" s="87"/>
      <c r="G66" s="87"/>
      <c r="H66" s="87"/>
      <c r="I66" s="88"/>
      <c r="J66" s="89" t="s">
        <v>9</v>
      </c>
      <c r="K66" s="88"/>
      <c r="L66" s="88"/>
      <c r="M66" s="90"/>
      <c r="N66" s="34"/>
      <c r="O66" s="59" t="s">
        <v>24</v>
      </c>
      <c r="P66" s="26"/>
      <c r="Q66" s="69">
        <f>Q62-Q63-Q65</f>
        <v>3315.8571428571413</v>
      </c>
      <c r="R66" s="26"/>
      <c r="S66" s="69">
        <f>S62-S63-S65</f>
        <v>0</v>
      </c>
      <c r="T66" s="26"/>
      <c r="U66" s="69">
        <f>U62-U63-U65</f>
        <v>0</v>
      </c>
      <c r="V66" s="36"/>
      <c r="W66" s="69">
        <f>W62-W63-W65</f>
        <v>0</v>
      </c>
      <c r="X66" s="36"/>
      <c r="Y66" s="69">
        <f>W66</f>
        <v>0</v>
      </c>
      <c r="Z66" s="16"/>
      <c r="AA66" s="69">
        <f>AA62-AA63-AA65</f>
        <v>0</v>
      </c>
      <c r="AB66" s="36"/>
      <c r="AC66" s="69">
        <f>AC62-AC63-AC65</f>
        <v>0</v>
      </c>
      <c r="AD66" s="36"/>
      <c r="AE66" s="69">
        <f>AE62-AE63-AE65</f>
        <v>0</v>
      </c>
    </row>
    <row r="67" spans="1:31" s="33" customFormat="1" ht="17.25" customHeight="1" thickBot="1">
      <c r="A67" s="104"/>
      <c r="B67" s="105"/>
      <c r="C67" s="105"/>
      <c r="D67" s="105"/>
      <c r="E67" s="105"/>
      <c r="F67" s="106"/>
      <c r="G67" s="106"/>
      <c r="H67" s="106"/>
      <c r="I67" s="107"/>
      <c r="J67" s="108"/>
      <c r="K67" s="107"/>
      <c r="L67" s="107"/>
      <c r="M67" s="107"/>
      <c r="N67" s="14"/>
      <c r="O67" s="26"/>
      <c r="P67" s="32"/>
      <c r="Q67" s="29"/>
      <c r="R67" s="32"/>
      <c r="S67" s="29"/>
      <c r="T67" s="32"/>
      <c r="U67" s="29"/>
      <c r="V67" s="16"/>
      <c r="W67" s="29"/>
      <c r="X67" s="16"/>
      <c r="Y67" s="29"/>
      <c r="Z67" s="52"/>
      <c r="AA67" s="29"/>
      <c r="AB67" s="16"/>
      <c r="AC67" s="29"/>
      <c r="AD67" s="16"/>
      <c r="AE67" s="29"/>
    </row>
    <row r="68" spans="1:31" s="37" customFormat="1" ht="45" customHeight="1" thickBot="1" thickTop="1">
      <c r="A68" s="283" t="s">
        <v>131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30"/>
      <c r="O68" s="31" t="s">
        <v>11</v>
      </c>
      <c r="P68" s="41"/>
      <c r="Q68" s="47">
        <f>(Q69+Q70)*100/70</f>
        <v>9111.42857142857</v>
      </c>
      <c r="R68" s="41"/>
      <c r="S68" s="47">
        <v>0</v>
      </c>
      <c r="T68" s="41"/>
      <c r="U68" s="47">
        <f>(U69+U70)*100/70</f>
        <v>0</v>
      </c>
      <c r="V68" s="52"/>
      <c r="W68" s="47">
        <f>(W69+W70)*100/70</f>
        <v>0</v>
      </c>
      <c r="X68" s="52">
        <v>6000</v>
      </c>
      <c r="Y68" s="47">
        <f>SUM(Y69:Y72)</f>
        <v>0</v>
      </c>
      <c r="Z68" s="36"/>
      <c r="AA68" s="47">
        <v>0</v>
      </c>
      <c r="AB68" s="52"/>
      <c r="AC68" s="47">
        <v>0</v>
      </c>
      <c r="AD68" s="52">
        <v>6000</v>
      </c>
      <c r="AE68" s="47">
        <v>0</v>
      </c>
    </row>
    <row r="69" spans="1:31" s="37" customFormat="1" ht="15" thickTop="1">
      <c r="A69" s="101">
        <v>38</v>
      </c>
      <c r="B69" s="102">
        <v>4</v>
      </c>
      <c r="C69" s="102">
        <v>6</v>
      </c>
      <c r="D69" s="102">
        <v>2</v>
      </c>
      <c r="E69" s="102">
        <v>9</v>
      </c>
      <c r="F69" s="103">
        <v>4</v>
      </c>
      <c r="G69" s="103">
        <v>1</v>
      </c>
      <c r="H69" s="102">
        <v>8</v>
      </c>
      <c r="I69" s="84">
        <v>2</v>
      </c>
      <c r="J69" s="154" t="s">
        <v>8</v>
      </c>
      <c r="K69" s="153"/>
      <c r="L69" s="153"/>
      <c r="M69" s="155"/>
      <c r="N69" s="123"/>
      <c r="O69" s="148" t="s">
        <v>21</v>
      </c>
      <c r="P69" s="41"/>
      <c r="Q69" s="68">
        <v>6378</v>
      </c>
      <c r="R69" s="41"/>
      <c r="S69" s="68">
        <v>0</v>
      </c>
      <c r="T69" s="41"/>
      <c r="U69" s="68">
        <v>0</v>
      </c>
      <c r="V69" s="36"/>
      <c r="W69" s="68">
        <v>0</v>
      </c>
      <c r="X69" s="36"/>
      <c r="Y69" s="68">
        <f>W69</f>
        <v>0</v>
      </c>
      <c r="Z69" s="36"/>
      <c r="AA69" s="68">
        <f>AA68*70/100</f>
        <v>0</v>
      </c>
      <c r="AB69" s="36"/>
      <c r="AC69" s="68">
        <f>AC68*70/100</f>
        <v>0</v>
      </c>
      <c r="AD69" s="36"/>
      <c r="AE69" s="68">
        <f>AE68*70/100</f>
        <v>0</v>
      </c>
    </row>
    <row r="70" spans="1:31" s="37" customFormat="1" ht="14.25">
      <c r="A70" s="101"/>
      <c r="B70" s="102"/>
      <c r="C70" s="102"/>
      <c r="D70" s="102"/>
      <c r="E70" s="102"/>
      <c r="F70" s="103"/>
      <c r="G70" s="103"/>
      <c r="H70" s="102"/>
      <c r="I70" s="248"/>
      <c r="J70" s="149" t="s">
        <v>10</v>
      </c>
      <c r="K70" s="136"/>
      <c r="L70" s="136"/>
      <c r="M70" s="137"/>
      <c r="N70" s="123"/>
      <c r="O70" s="239" t="s">
        <v>22</v>
      </c>
      <c r="P70" s="41"/>
      <c r="Q70" s="69">
        <v>0</v>
      </c>
      <c r="R70" s="41"/>
      <c r="S70" s="69">
        <v>0</v>
      </c>
      <c r="T70" s="41"/>
      <c r="U70" s="69">
        <v>0</v>
      </c>
      <c r="V70" s="36"/>
      <c r="W70" s="69">
        <v>0</v>
      </c>
      <c r="X70" s="36"/>
      <c r="Y70" s="69">
        <f>W70</f>
        <v>0</v>
      </c>
      <c r="Z70" s="36"/>
      <c r="AA70" s="69"/>
      <c r="AB70" s="36"/>
      <c r="AC70" s="69"/>
      <c r="AD70" s="36"/>
      <c r="AE70" s="69"/>
    </row>
    <row r="71" spans="1:31" s="37" customFormat="1" ht="17.25" customHeight="1">
      <c r="A71" s="85"/>
      <c r="B71" s="86"/>
      <c r="C71" s="86"/>
      <c r="D71" s="86"/>
      <c r="E71" s="86"/>
      <c r="F71" s="87"/>
      <c r="G71" s="87"/>
      <c r="H71" s="87"/>
      <c r="I71" s="88"/>
      <c r="J71" s="89" t="s">
        <v>9</v>
      </c>
      <c r="K71" s="94"/>
      <c r="L71" s="94"/>
      <c r="M71" s="95"/>
      <c r="N71" s="34"/>
      <c r="O71" s="67" t="s">
        <v>20</v>
      </c>
      <c r="P71" s="41"/>
      <c r="Q71" s="69">
        <v>1093</v>
      </c>
      <c r="R71" s="41"/>
      <c r="S71" s="69">
        <v>0</v>
      </c>
      <c r="T71" s="41"/>
      <c r="U71" s="69">
        <v>0</v>
      </c>
      <c r="V71" s="36"/>
      <c r="W71" s="69">
        <v>0</v>
      </c>
      <c r="X71" s="36"/>
      <c r="Y71" s="69">
        <f>W71</f>
        <v>0</v>
      </c>
      <c r="Z71" s="36"/>
      <c r="AA71" s="69">
        <f>(AA68-AA69)*40/100</f>
        <v>0</v>
      </c>
      <c r="AB71" s="36"/>
      <c r="AC71" s="69">
        <f>(AC68-AC69)*40/100</f>
        <v>0</v>
      </c>
      <c r="AD71" s="36"/>
      <c r="AE71" s="69">
        <f>(AE68-AE69)*40/100</f>
        <v>0</v>
      </c>
    </row>
    <row r="72" spans="1:31" s="22" customFormat="1" ht="17.25" customHeight="1">
      <c r="A72" s="85"/>
      <c r="B72" s="86"/>
      <c r="C72" s="86"/>
      <c r="D72" s="86"/>
      <c r="E72" s="86"/>
      <c r="F72" s="87"/>
      <c r="G72" s="87"/>
      <c r="H72" s="87"/>
      <c r="I72" s="88"/>
      <c r="J72" s="89" t="s">
        <v>9</v>
      </c>
      <c r="K72" s="88"/>
      <c r="L72" s="88"/>
      <c r="M72" s="90"/>
      <c r="N72" s="34"/>
      <c r="O72" s="59" t="s">
        <v>24</v>
      </c>
      <c r="P72" s="26"/>
      <c r="Q72" s="69">
        <f>Q68-Q69-Q71</f>
        <v>1640.4285714285706</v>
      </c>
      <c r="R72" s="26"/>
      <c r="S72" s="69">
        <f>S68-S69-S71</f>
        <v>0</v>
      </c>
      <c r="T72" s="26"/>
      <c r="U72" s="69">
        <f>U68-U69-U71</f>
        <v>0</v>
      </c>
      <c r="V72" s="36"/>
      <c r="W72" s="69">
        <f>W68-W69-W71</f>
        <v>0</v>
      </c>
      <c r="X72" s="36"/>
      <c r="Y72" s="69">
        <f>W72</f>
        <v>0</v>
      </c>
      <c r="Z72" s="16"/>
      <c r="AA72" s="69">
        <f>AA68-AA69-AA71</f>
        <v>0</v>
      </c>
      <c r="AB72" s="36"/>
      <c r="AC72" s="69">
        <f>AC68-AC69-AC71</f>
        <v>0</v>
      </c>
      <c r="AD72" s="36"/>
      <c r="AE72" s="69">
        <f>AE68-AE69-AE71</f>
        <v>0</v>
      </c>
    </row>
    <row r="73" spans="1:31" s="33" customFormat="1" ht="17.25" customHeight="1" thickBot="1">
      <c r="A73" s="96"/>
      <c r="B73" s="97"/>
      <c r="C73" s="97"/>
      <c r="D73" s="97"/>
      <c r="E73" s="97"/>
      <c r="F73" s="98"/>
      <c r="G73" s="98"/>
      <c r="H73" s="98"/>
      <c r="I73" s="99"/>
      <c r="J73" s="100"/>
      <c r="K73" s="99"/>
      <c r="L73" s="99"/>
      <c r="M73" s="99"/>
      <c r="N73" s="34"/>
      <c r="O73" s="35"/>
      <c r="P73" s="32"/>
      <c r="Q73" s="46"/>
      <c r="R73" s="32"/>
      <c r="S73" s="46"/>
      <c r="T73" s="32"/>
      <c r="U73" s="46"/>
      <c r="V73" s="36"/>
      <c r="W73" s="46"/>
      <c r="X73" s="36"/>
      <c r="Y73" s="46"/>
      <c r="Z73" s="52"/>
      <c r="AA73" s="46"/>
      <c r="AB73" s="36"/>
      <c r="AC73" s="46"/>
      <c r="AD73" s="36"/>
      <c r="AE73" s="46"/>
    </row>
    <row r="74" spans="1:31" s="37" customFormat="1" ht="17.25" customHeight="1" hidden="1" thickBot="1" thickTop="1">
      <c r="A74" s="263" t="s">
        <v>33</v>
      </c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30"/>
      <c r="O74" s="31" t="s">
        <v>11</v>
      </c>
      <c r="P74" s="41"/>
      <c r="Q74" s="47">
        <f>(Q75+Q76)*100/70</f>
        <v>0</v>
      </c>
      <c r="R74" s="41"/>
      <c r="S74" s="47">
        <v>0</v>
      </c>
      <c r="T74" s="41"/>
      <c r="U74" s="47">
        <f>(U75+U76)*100/70</f>
        <v>0</v>
      </c>
      <c r="V74" s="52"/>
      <c r="W74" s="47">
        <f>(W75+W76)*100/70</f>
        <v>0</v>
      </c>
      <c r="X74" s="52">
        <v>6000</v>
      </c>
      <c r="Y74" s="47">
        <f>SUM(Y75:Y78)</f>
        <v>0</v>
      </c>
      <c r="Z74" s="36"/>
      <c r="AA74" s="47">
        <v>0</v>
      </c>
      <c r="AB74" s="52"/>
      <c r="AC74" s="47">
        <v>0</v>
      </c>
      <c r="AD74" s="52">
        <v>6000</v>
      </c>
      <c r="AE74" s="47">
        <v>0</v>
      </c>
    </row>
    <row r="75" spans="1:31" s="37" customFormat="1" ht="15" hidden="1" thickTop="1">
      <c r="A75" s="101">
        <v>38</v>
      </c>
      <c r="B75" s="102">
        <v>4</v>
      </c>
      <c r="C75" s="102">
        <v>6</v>
      </c>
      <c r="D75" s="102">
        <v>4</v>
      </c>
      <c r="E75" s="102">
        <v>9</v>
      </c>
      <c r="F75" s="103">
        <v>4</v>
      </c>
      <c r="G75" s="103">
        <v>1</v>
      </c>
      <c r="H75" s="102">
        <v>8</v>
      </c>
      <c r="I75" s="84">
        <v>2</v>
      </c>
      <c r="J75" s="154" t="s">
        <v>8</v>
      </c>
      <c r="K75" s="153"/>
      <c r="L75" s="153"/>
      <c r="M75" s="155"/>
      <c r="N75" s="123"/>
      <c r="O75" s="148" t="s">
        <v>21</v>
      </c>
      <c r="P75" s="41"/>
      <c r="Q75" s="68">
        <v>0</v>
      </c>
      <c r="R75" s="41"/>
      <c r="S75" s="68">
        <v>0</v>
      </c>
      <c r="T75" s="41"/>
      <c r="U75" s="68">
        <v>0</v>
      </c>
      <c r="V75" s="36"/>
      <c r="W75" s="68">
        <v>0</v>
      </c>
      <c r="X75" s="36"/>
      <c r="Y75" s="68">
        <f>W75</f>
        <v>0</v>
      </c>
      <c r="Z75" s="36"/>
      <c r="AA75" s="68">
        <f>AA74*70/100</f>
        <v>0</v>
      </c>
      <c r="AB75" s="36"/>
      <c r="AC75" s="68">
        <f>AC74*70/100</f>
        <v>0</v>
      </c>
      <c r="AD75" s="36"/>
      <c r="AE75" s="68">
        <f>AE74*70/100</f>
        <v>0</v>
      </c>
    </row>
    <row r="76" spans="1:31" s="37" customFormat="1" ht="14.25" hidden="1">
      <c r="A76" s="101"/>
      <c r="B76" s="102"/>
      <c r="C76" s="102"/>
      <c r="D76" s="102"/>
      <c r="E76" s="102"/>
      <c r="F76" s="103"/>
      <c r="G76" s="103"/>
      <c r="H76" s="102"/>
      <c r="I76" s="248"/>
      <c r="J76" s="149" t="s">
        <v>10</v>
      </c>
      <c r="K76" s="136"/>
      <c r="L76" s="136"/>
      <c r="M76" s="137"/>
      <c r="N76" s="123"/>
      <c r="O76" s="239" t="s">
        <v>22</v>
      </c>
      <c r="P76" s="41"/>
      <c r="Q76" s="69">
        <v>0</v>
      </c>
      <c r="R76" s="41"/>
      <c r="S76" s="69">
        <v>0</v>
      </c>
      <c r="T76" s="41"/>
      <c r="U76" s="69">
        <v>0</v>
      </c>
      <c r="V76" s="36"/>
      <c r="W76" s="69">
        <v>0</v>
      </c>
      <c r="X76" s="36"/>
      <c r="Y76" s="69">
        <f>W76</f>
        <v>0</v>
      </c>
      <c r="Z76" s="36"/>
      <c r="AA76" s="69"/>
      <c r="AB76" s="36"/>
      <c r="AC76" s="69"/>
      <c r="AD76" s="36"/>
      <c r="AE76" s="69"/>
    </row>
    <row r="77" spans="1:31" s="37" customFormat="1" ht="17.25" customHeight="1" hidden="1">
      <c r="A77" s="85"/>
      <c r="B77" s="86"/>
      <c r="C77" s="86"/>
      <c r="D77" s="86"/>
      <c r="E77" s="86"/>
      <c r="F77" s="87"/>
      <c r="G77" s="87"/>
      <c r="H77" s="87"/>
      <c r="I77" s="88"/>
      <c r="J77" s="89" t="s">
        <v>9</v>
      </c>
      <c r="K77" s="94"/>
      <c r="L77" s="94"/>
      <c r="M77" s="95"/>
      <c r="N77" s="34"/>
      <c r="O77" s="67" t="s">
        <v>20</v>
      </c>
      <c r="P77" s="41"/>
      <c r="Q77" s="69">
        <v>0</v>
      </c>
      <c r="R77" s="41"/>
      <c r="S77" s="69">
        <v>0</v>
      </c>
      <c r="T77" s="41"/>
      <c r="U77" s="69">
        <v>0</v>
      </c>
      <c r="V77" s="36"/>
      <c r="W77" s="69">
        <v>0</v>
      </c>
      <c r="X77" s="36"/>
      <c r="Y77" s="69">
        <f>W77</f>
        <v>0</v>
      </c>
      <c r="Z77" s="36"/>
      <c r="AA77" s="69">
        <f>(AA74-AA75)*40/100</f>
        <v>0</v>
      </c>
      <c r="AB77" s="36"/>
      <c r="AC77" s="69">
        <f>(AC74-AC75)*40/100</f>
        <v>0</v>
      </c>
      <c r="AD77" s="36"/>
      <c r="AE77" s="69">
        <f>(AE74-AE75)*40/100</f>
        <v>0</v>
      </c>
    </row>
    <row r="78" spans="1:31" s="22" customFormat="1" ht="17.25" customHeight="1" hidden="1">
      <c r="A78" s="85"/>
      <c r="B78" s="86"/>
      <c r="C78" s="86"/>
      <c r="D78" s="86"/>
      <c r="E78" s="86"/>
      <c r="F78" s="87"/>
      <c r="G78" s="87"/>
      <c r="H78" s="87"/>
      <c r="I78" s="88"/>
      <c r="J78" s="89" t="s">
        <v>9</v>
      </c>
      <c r="K78" s="88"/>
      <c r="L78" s="88"/>
      <c r="M78" s="90"/>
      <c r="N78" s="34"/>
      <c r="O78" s="59" t="s">
        <v>24</v>
      </c>
      <c r="P78" s="26"/>
      <c r="Q78" s="69">
        <f>Q74-Q75-Q77</f>
        <v>0</v>
      </c>
      <c r="R78" s="26"/>
      <c r="S78" s="69">
        <f>S74-S75-S77</f>
        <v>0</v>
      </c>
      <c r="T78" s="26"/>
      <c r="U78" s="69">
        <f>U74-U75-U77</f>
        <v>0</v>
      </c>
      <c r="V78" s="36"/>
      <c r="W78" s="69">
        <f>W74-W75-W77</f>
        <v>0</v>
      </c>
      <c r="X78" s="36"/>
      <c r="Y78" s="69">
        <f>W78</f>
        <v>0</v>
      </c>
      <c r="Z78" s="16"/>
      <c r="AA78" s="69">
        <f>AA74-AA75-AA77</f>
        <v>0</v>
      </c>
      <c r="AB78" s="36"/>
      <c r="AC78" s="69">
        <f>AC74-AC75-AC77</f>
        <v>0</v>
      </c>
      <c r="AD78" s="36"/>
      <c r="AE78" s="69">
        <f>AE74-AE75-AE77</f>
        <v>0</v>
      </c>
    </row>
    <row r="79" spans="1:31" s="33" customFormat="1" ht="17.25" customHeight="1" hidden="1" thickBot="1">
      <c r="A79" s="104"/>
      <c r="B79" s="105"/>
      <c r="C79" s="105"/>
      <c r="D79" s="105"/>
      <c r="E79" s="105"/>
      <c r="F79" s="106"/>
      <c r="G79" s="106"/>
      <c r="H79" s="106"/>
      <c r="I79" s="107"/>
      <c r="J79" s="108"/>
      <c r="K79" s="107"/>
      <c r="L79" s="107"/>
      <c r="M79" s="107"/>
      <c r="N79" s="14"/>
      <c r="O79" s="26"/>
      <c r="P79" s="32"/>
      <c r="Q79" s="29"/>
      <c r="R79" s="32"/>
      <c r="S79" s="29"/>
      <c r="T79" s="32"/>
      <c r="U79" s="29"/>
      <c r="V79" s="16"/>
      <c r="W79" s="29"/>
      <c r="X79" s="16"/>
      <c r="Y79" s="29"/>
      <c r="Z79" s="52"/>
      <c r="AA79" s="29"/>
      <c r="AB79" s="16"/>
      <c r="AC79" s="29"/>
      <c r="AD79" s="16"/>
      <c r="AE79" s="29"/>
    </row>
    <row r="80" spans="1:31" s="37" customFormat="1" ht="17.25" customHeight="1" thickBot="1" thickTop="1">
      <c r="A80" s="263" t="s">
        <v>132</v>
      </c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30"/>
      <c r="O80" s="31" t="s">
        <v>11</v>
      </c>
      <c r="P80" s="41"/>
      <c r="Q80" s="47">
        <f>(Q81+Q82)*100/70</f>
        <v>0</v>
      </c>
      <c r="R80" s="41"/>
      <c r="S80" s="47">
        <v>0</v>
      </c>
      <c r="T80" s="41"/>
      <c r="U80" s="47">
        <v>800</v>
      </c>
      <c r="V80" s="52"/>
      <c r="W80" s="47">
        <v>900</v>
      </c>
      <c r="X80" s="52">
        <v>6000</v>
      </c>
      <c r="Y80" s="47">
        <f>SUM(Y81:Y84)</f>
        <v>900</v>
      </c>
      <c r="Z80" s="36"/>
      <c r="AA80" s="47">
        <v>0</v>
      </c>
      <c r="AB80" s="52"/>
      <c r="AC80" s="47">
        <v>0</v>
      </c>
      <c r="AD80" s="52">
        <v>6000</v>
      </c>
      <c r="AE80" s="47">
        <v>0</v>
      </c>
    </row>
    <row r="81" spans="1:31" s="37" customFormat="1" ht="15" thickTop="1">
      <c r="A81" s="101">
        <v>38</v>
      </c>
      <c r="B81" s="102">
        <v>4</v>
      </c>
      <c r="C81" s="102">
        <v>6</v>
      </c>
      <c r="D81" s="102">
        <v>12</v>
      </c>
      <c r="E81" s="102">
        <v>9</v>
      </c>
      <c r="F81" s="103">
        <v>4</v>
      </c>
      <c r="G81" s="103">
        <v>1</v>
      </c>
      <c r="H81" s="102">
        <v>8</v>
      </c>
      <c r="I81" s="84">
        <v>2</v>
      </c>
      <c r="J81" s="154" t="s">
        <v>8</v>
      </c>
      <c r="K81" s="153"/>
      <c r="L81" s="153"/>
      <c r="M81" s="155"/>
      <c r="N81" s="123"/>
      <c r="O81" s="148" t="s">
        <v>21</v>
      </c>
      <c r="P81" s="41"/>
      <c r="Q81" s="68">
        <v>0</v>
      </c>
      <c r="R81" s="41"/>
      <c r="S81" s="68">
        <v>0</v>
      </c>
      <c r="T81" s="41"/>
      <c r="U81" s="68">
        <v>800</v>
      </c>
      <c r="V81" s="36"/>
      <c r="W81" s="68">
        <v>900</v>
      </c>
      <c r="X81" s="36"/>
      <c r="Y81" s="68">
        <f>W81</f>
        <v>900</v>
      </c>
      <c r="Z81" s="36"/>
      <c r="AA81" s="68">
        <f>AA80*70/100</f>
        <v>0</v>
      </c>
      <c r="AB81" s="36"/>
      <c r="AC81" s="68">
        <f>AC80*70/100</f>
        <v>0</v>
      </c>
      <c r="AD81" s="36"/>
      <c r="AE81" s="68">
        <f>AE80*70/100</f>
        <v>0</v>
      </c>
    </row>
    <row r="82" spans="1:31" s="37" customFormat="1" ht="14.25">
      <c r="A82" s="101"/>
      <c r="B82" s="102"/>
      <c r="C82" s="102"/>
      <c r="D82" s="102"/>
      <c r="E82" s="102"/>
      <c r="F82" s="103"/>
      <c r="G82" s="103"/>
      <c r="H82" s="102"/>
      <c r="I82" s="248"/>
      <c r="J82" s="149" t="s">
        <v>10</v>
      </c>
      <c r="K82" s="136"/>
      <c r="L82" s="136"/>
      <c r="M82" s="137"/>
      <c r="N82" s="123"/>
      <c r="O82" s="239" t="s">
        <v>22</v>
      </c>
      <c r="P82" s="41"/>
      <c r="Q82" s="69">
        <v>0</v>
      </c>
      <c r="R82" s="41"/>
      <c r="S82" s="69">
        <v>0</v>
      </c>
      <c r="T82" s="41"/>
      <c r="U82" s="69">
        <v>0</v>
      </c>
      <c r="V82" s="36"/>
      <c r="W82" s="69">
        <v>0</v>
      </c>
      <c r="X82" s="36"/>
      <c r="Y82" s="69">
        <f>W82</f>
        <v>0</v>
      </c>
      <c r="Z82" s="36"/>
      <c r="AA82" s="69"/>
      <c r="AB82" s="36"/>
      <c r="AC82" s="69"/>
      <c r="AD82" s="36"/>
      <c r="AE82" s="69"/>
    </row>
    <row r="83" spans="1:31" s="37" customFormat="1" ht="17.25" customHeight="1">
      <c r="A83" s="85"/>
      <c r="B83" s="86"/>
      <c r="C83" s="86"/>
      <c r="D83" s="86"/>
      <c r="E83" s="86"/>
      <c r="F83" s="87"/>
      <c r="G83" s="87"/>
      <c r="H83" s="87"/>
      <c r="I83" s="88"/>
      <c r="J83" s="89" t="s">
        <v>9</v>
      </c>
      <c r="K83" s="94"/>
      <c r="L83" s="94"/>
      <c r="M83" s="95"/>
      <c r="N83" s="34"/>
      <c r="O83" s="67" t="s">
        <v>20</v>
      </c>
      <c r="P83" s="41"/>
      <c r="Q83" s="69">
        <v>0</v>
      </c>
      <c r="R83" s="41"/>
      <c r="S83" s="69">
        <v>0</v>
      </c>
      <c r="T83" s="41"/>
      <c r="U83" s="69">
        <v>0</v>
      </c>
      <c r="V83" s="36"/>
      <c r="W83" s="69">
        <v>0</v>
      </c>
      <c r="X83" s="36"/>
      <c r="Y83" s="69">
        <f>W83</f>
        <v>0</v>
      </c>
      <c r="Z83" s="36"/>
      <c r="AA83" s="69">
        <f>(AA80-AA81)*40/100</f>
        <v>0</v>
      </c>
      <c r="AB83" s="36"/>
      <c r="AC83" s="69">
        <f>(AC80-AC81)*40/100</f>
        <v>0</v>
      </c>
      <c r="AD83" s="36"/>
      <c r="AE83" s="69">
        <f>(AE80-AE81)*40/100</f>
        <v>0</v>
      </c>
    </row>
    <row r="84" spans="1:31" s="22" customFormat="1" ht="17.25" customHeight="1">
      <c r="A84" s="85"/>
      <c r="B84" s="86"/>
      <c r="C84" s="86"/>
      <c r="D84" s="86"/>
      <c r="E84" s="86"/>
      <c r="F84" s="87"/>
      <c r="G84" s="87"/>
      <c r="H84" s="87"/>
      <c r="I84" s="88"/>
      <c r="J84" s="89" t="s">
        <v>9</v>
      </c>
      <c r="K84" s="88"/>
      <c r="L84" s="88"/>
      <c r="M84" s="90"/>
      <c r="N84" s="34"/>
      <c r="O84" s="59" t="s">
        <v>24</v>
      </c>
      <c r="P84" s="26"/>
      <c r="Q84" s="69">
        <f>Q80-Q81-Q83</f>
        <v>0</v>
      </c>
      <c r="R84" s="26"/>
      <c r="S84" s="69">
        <f>S80-S81-S83</f>
        <v>0</v>
      </c>
      <c r="T84" s="26"/>
      <c r="U84" s="69">
        <f>U80-U81-U83</f>
        <v>0</v>
      </c>
      <c r="V84" s="36"/>
      <c r="W84" s="69">
        <f>W80-W81-W83</f>
        <v>0</v>
      </c>
      <c r="X84" s="36"/>
      <c r="Y84" s="69">
        <f>W84</f>
        <v>0</v>
      </c>
      <c r="Z84" s="16"/>
      <c r="AA84" s="69">
        <f>AA80-AA81-AA83</f>
        <v>0</v>
      </c>
      <c r="AB84" s="36"/>
      <c r="AC84" s="69">
        <f>AC80-AC81-AC83</f>
        <v>0</v>
      </c>
      <c r="AD84" s="36"/>
      <c r="AE84" s="69">
        <f>AE80-AE81-AE83</f>
        <v>0</v>
      </c>
    </row>
    <row r="85" spans="1:31" s="33" customFormat="1" ht="17.25" customHeight="1" thickBot="1">
      <c r="A85" s="104"/>
      <c r="B85" s="105"/>
      <c r="C85" s="105"/>
      <c r="D85" s="105"/>
      <c r="E85" s="105"/>
      <c r="F85" s="106"/>
      <c r="G85" s="106"/>
      <c r="H85" s="106"/>
      <c r="I85" s="107"/>
      <c r="J85" s="108"/>
      <c r="K85" s="107"/>
      <c r="L85" s="107"/>
      <c r="M85" s="107"/>
      <c r="N85" s="14"/>
      <c r="O85" s="26"/>
      <c r="P85" s="32"/>
      <c r="Q85" s="29"/>
      <c r="R85" s="32"/>
      <c r="S85" s="29"/>
      <c r="T85" s="32"/>
      <c r="U85" s="29"/>
      <c r="V85" s="16"/>
      <c r="W85" s="29"/>
      <c r="X85" s="16"/>
      <c r="Y85" s="29"/>
      <c r="Z85" s="52"/>
      <c r="AA85" s="29"/>
      <c r="AB85" s="16"/>
      <c r="AC85" s="29"/>
      <c r="AD85" s="16"/>
      <c r="AE85" s="29"/>
    </row>
    <row r="86" spans="1:31" s="37" customFormat="1" ht="17.25" customHeight="1" thickBot="1" thickTop="1">
      <c r="A86" s="263" t="s">
        <v>15</v>
      </c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30"/>
      <c r="O86" s="31" t="s">
        <v>11</v>
      </c>
      <c r="P86" s="41"/>
      <c r="Q86" s="47">
        <f>(Q87+Q88)*100/70</f>
        <v>124375.71428571429</v>
      </c>
      <c r="R86" s="41"/>
      <c r="S86" s="47">
        <v>0</v>
      </c>
      <c r="T86" s="41"/>
      <c r="U86" s="47">
        <v>88000</v>
      </c>
      <c r="V86" s="52"/>
      <c r="W86" s="47">
        <v>88000</v>
      </c>
      <c r="X86" s="52">
        <v>6000</v>
      </c>
      <c r="Y86" s="47">
        <f>SUM(Y87:Y90)</f>
        <v>88000</v>
      </c>
      <c r="Z86" s="36"/>
      <c r="AA86" s="47">
        <v>0</v>
      </c>
      <c r="AB86" s="52"/>
      <c r="AC86" s="47">
        <v>0</v>
      </c>
      <c r="AD86" s="52">
        <v>6000</v>
      </c>
      <c r="AE86" s="47">
        <v>0</v>
      </c>
    </row>
    <row r="87" spans="1:31" s="37" customFormat="1" ht="15" thickTop="1">
      <c r="A87" s="101">
        <v>38</v>
      </c>
      <c r="B87" s="102">
        <v>4</v>
      </c>
      <c r="C87" s="102">
        <v>6</v>
      </c>
      <c r="D87" s="102">
        <v>31</v>
      </c>
      <c r="E87" s="102">
        <v>9</v>
      </c>
      <c r="F87" s="103">
        <v>4</v>
      </c>
      <c r="G87" s="103">
        <v>1</v>
      </c>
      <c r="H87" s="102">
        <v>8</v>
      </c>
      <c r="I87" s="84">
        <v>2</v>
      </c>
      <c r="J87" s="154" t="s">
        <v>8</v>
      </c>
      <c r="K87" s="153"/>
      <c r="L87" s="153"/>
      <c r="M87" s="155"/>
      <c r="N87" s="123"/>
      <c r="O87" s="148" t="s">
        <v>21</v>
      </c>
      <c r="P87" s="41"/>
      <c r="Q87" s="68">
        <v>87063</v>
      </c>
      <c r="R87" s="41"/>
      <c r="S87" s="68">
        <v>0</v>
      </c>
      <c r="T87" s="41"/>
      <c r="U87" s="68">
        <v>62500</v>
      </c>
      <c r="V87" s="36"/>
      <c r="W87" s="68">
        <v>63000</v>
      </c>
      <c r="X87" s="36"/>
      <c r="Y87" s="68">
        <f>W87</f>
        <v>63000</v>
      </c>
      <c r="Z87" s="36"/>
      <c r="AA87" s="68">
        <f>AA86*70/100</f>
        <v>0</v>
      </c>
      <c r="AB87" s="36"/>
      <c r="AC87" s="68">
        <f>AC86*70/100</f>
        <v>0</v>
      </c>
      <c r="AD87" s="36"/>
      <c r="AE87" s="68">
        <f>AE86*70/100</f>
        <v>0</v>
      </c>
    </row>
    <row r="88" spans="1:31" s="37" customFormat="1" ht="14.25">
      <c r="A88" s="101"/>
      <c r="B88" s="102"/>
      <c r="C88" s="102"/>
      <c r="D88" s="102"/>
      <c r="E88" s="102"/>
      <c r="F88" s="103"/>
      <c r="G88" s="103"/>
      <c r="H88" s="102"/>
      <c r="I88" s="248"/>
      <c r="J88" s="149" t="s">
        <v>10</v>
      </c>
      <c r="K88" s="136"/>
      <c r="L88" s="136"/>
      <c r="M88" s="137"/>
      <c r="N88" s="123"/>
      <c r="O88" s="239" t="s">
        <v>22</v>
      </c>
      <c r="P88" s="41"/>
      <c r="Q88" s="69">
        <v>0</v>
      </c>
      <c r="R88" s="41"/>
      <c r="S88" s="69">
        <v>0</v>
      </c>
      <c r="T88" s="41"/>
      <c r="U88" s="69">
        <v>0</v>
      </c>
      <c r="V88" s="36"/>
      <c r="W88" s="69">
        <v>0</v>
      </c>
      <c r="X88" s="36"/>
      <c r="Y88" s="69">
        <f>W88</f>
        <v>0</v>
      </c>
      <c r="Z88" s="36"/>
      <c r="AA88" s="69"/>
      <c r="AB88" s="36"/>
      <c r="AC88" s="69"/>
      <c r="AD88" s="36"/>
      <c r="AE88" s="69"/>
    </row>
    <row r="89" spans="1:31" s="37" customFormat="1" ht="17.25" customHeight="1">
      <c r="A89" s="85"/>
      <c r="B89" s="86"/>
      <c r="C89" s="86"/>
      <c r="D89" s="86"/>
      <c r="E89" s="86"/>
      <c r="F89" s="87"/>
      <c r="G89" s="87"/>
      <c r="H89" s="87"/>
      <c r="I89" s="88"/>
      <c r="J89" s="89" t="s">
        <v>9</v>
      </c>
      <c r="K89" s="94"/>
      <c r="L89" s="94"/>
      <c r="M89" s="95"/>
      <c r="N89" s="34"/>
      <c r="O89" s="67" t="s">
        <v>20</v>
      </c>
      <c r="P89" s="41"/>
      <c r="Q89" s="69">
        <v>15993</v>
      </c>
      <c r="R89" s="41"/>
      <c r="S89" s="69">
        <v>0</v>
      </c>
      <c r="T89" s="41"/>
      <c r="U89" s="69">
        <v>11000</v>
      </c>
      <c r="V89" s="36"/>
      <c r="W89" s="69">
        <v>11000</v>
      </c>
      <c r="X89" s="36"/>
      <c r="Y89" s="69">
        <f>W89</f>
        <v>11000</v>
      </c>
      <c r="Z89" s="36"/>
      <c r="AA89" s="69">
        <f>(AA86-AA87)*40/100</f>
        <v>0</v>
      </c>
      <c r="AB89" s="36"/>
      <c r="AC89" s="69">
        <f>(AC86-AC87)*40/100</f>
        <v>0</v>
      </c>
      <c r="AD89" s="36"/>
      <c r="AE89" s="69">
        <f>(AE86-AE87)*40/100</f>
        <v>0</v>
      </c>
    </row>
    <row r="90" spans="1:31" s="22" customFormat="1" ht="17.25" customHeight="1">
      <c r="A90" s="85"/>
      <c r="B90" s="86"/>
      <c r="C90" s="86"/>
      <c r="D90" s="86"/>
      <c r="E90" s="86"/>
      <c r="F90" s="87"/>
      <c r="G90" s="87"/>
      <c r="H90" s="87"/>
      <c r="I90" s="88"/>
      <c r="J90" s="89" t="s">
        <v>9</v>
      </c>
      <c r="K90" s="88"/>
      <c r="L90" s="88"/>
      <c r="M90" s="90"/>
      <c r="N90" s="34"/>
      <c r="O90" s="59" t="s">
        <v>24</v>
      </c>
      <c r="P90" s="26"/>
      <c r="Q90" s="69">
        <f>Q86-Q87-Q89</f>
        <v>21319.71428571429</v>
      </c>
      <c r="R90" s="26"/>
      <c r="S90" s="69">
        <f>S86-S87-S89</f>
        <v>0</v>
      </c>
      <c r="T90" s="26"/>
      <c r="U90" s="69">
        <f>U86-U87-U89</f>
        <v>14500</v>
      </c>
      <c r="V90" s="36"/>
      <c r="W90" s="69">
        <f>W86-W87-W89</f>
        <v>14000</v>
      </c>
      <c r="X90" s="36"/>
      <c r="Y90" s="69">
        <f>W90</f>
        <v>14000</v>
      </c>
      <c r="Z90" s="16"/>
      <c r="AA90" s="69">
        <f>AA86-AA87-AA89</f>
        <v>0</v>
      </c>
      <c r="AB90" s="36"/>
      <c r="AC90" s="69">
        <f>AC86-AC87-AC89</f>
        <v>0</v>
      </c>
      <c r="AD90" s="36"/>
      <c r="AE90" s="69">
        <f>AE86-AE87-AE89</f>
        <v>0</v>
      </c>
    </row>
    <row r="91" spans="1:31" s="33" customFormat="1" ht="17.25" customHeight="1" thickBot="1">
      <c r="A91" s="104"/>
      <c r="B91" s="105"/>
      <c r="C91" s="105"/>
      <c r="D91" s="105"/>
      <c r="E91" s="105"/>
      <c r="F91" s="106"/>
      <c r="G91" s="106"/>
      <c r="H91" s="106"/>
      <c r="I91" s="107"/>
      <c r="J91" s="108"/>
      <c r="K91" s="107"/>
      <c r="L91" s="107"/>
      <c r="M91" s="107"/>
      <c r="N91" s="14"/>
      <c r="O91" s="26"/>
      <c r="P91" s="32"/>
      <c r="Q91" s="29"/>
      <c r="R91" s="32"/>
      <c r="S91" s="29"/>
      <c r="T91" s="32"/>
      <c r="U91" s="29"/>
      <c r="V91" s="16"/>
      <c r="W91" s="29"/>
      <c r="X91" s="16"/>
      <c r="Y91" s="29"/>
      <c r="Z91" s="52"/>
      <c r="AA91" s="29"/>
      <c r="AB91" s="16"/>
      <c r="AC91" s="29"/>
      <c r="AD91" s="16"/>
      <c r="AE91" s="29"/>
    </row>
    <row r="92" spans="1:31" s="37" customFormat="1" ht="17.25" customHeight="1" thickBot="1" thickTop="1">
      <c r="A92" s="263" t="s">
        <v>16</v>
      </c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30"/>
      <c r="O92" s="31" t="s">
        <v>11</v>
      </c>
      <c r="P92" s="41"/>
      <c r="Q92" s="47">
        <f>(Q93+Q94)*100/70</f>
        <v>159651.42857142858</v>
      </c>
      <c r="R92" s="41"/>
      <c r="S92" s="47">
        <v>0</v>
      </c>
      <c r="T92" s="41"/>
      <c r="U92" s="47">
        <v>124000</v>
      </c>
      <c r="V92" s="52"/>
      <c r="W92" s="47">
        <v>124000</v>
      </c>
      <c r="X92" s="52">
        <v>6000</v>
      </c>
      <c r="Y92" s="47">
        <f>SUM(Y93:Y96)</f>
        <v>124000</v>
      </c>
      <c r="Z92" s="36"/>
      <c r="AA92" s="47">
        <v>0</v>
      </c>
      <c r="AB92" s="52"/>
      <c r="AC92" s="47">
        <v>0</v>
      </c>
      <c r="AD92" s="52">
        <v>6000</v>
      </c>
      <c r="AE92" s="47">
        <v>0</v>
      </c>
    </row>
    <row r="93" spans="1:31" s="37" customFormat="1" ht="15" thickTop="1">
      <c r="A93" s="101">
        <v>38</v>
      </c>
      <c r="B93" s="102">
        <v>4</v>
      </c>
      <c r="C93" s="102">
        <v>6</v>
      </c>
      <c r="D93" s="102">
        <v>43</v>
      </c>
      <c r="E93" s="102">
        <v>9</v>
      </c>
      <c r="F93" s="103">
        <v>4</v>
      </c>
      <c r="G93" s="103">
        <v>1</v>
      </c>
      <c r="H93" s="102">
        <v>8</v>
      </c>
      <c r="I93" s="84">
        <v>2</v>
      </c>
      <c r="J93" s="154" t="s">
        <v>8</v>
      </c>
      <c r="K93" s="153"/>
      <c r="L93" s="153"/>
      <c r="M93" s="155"/>
      <c r="N93" s="123"/>
      <c r="O93" s="148" t="s">
        <v>21</v>
      </c>
      <c r="P93" s="41"/>
      <c r="Q93" s="68">
        <v>111756</v>
      </c>
      <c r="R93" s="41"/>
      <c r="S93" s="68">
        <v>0</v>
      </c>
      <c r="T93" s="41"/>
      <c r="U93" s="68">
        <v>88500</v>
      </c>
      <c r="V93" s="36"/>
      <c r="W93" s="68">
        <v>89000</v>
      </c>
      <c r="X93" s="36"/>
      <c r="Y93" s="68">
        <f>W93</f>
        <v>89000</v>
      </c>
      <c r="Z93" s="36"/>
      <c r="AA93" s="68">
        <f>AA92*70/100</f>
        <v>0</v>
      </c>
      <c r="AB93" s="36"/>
      <c r="AC93" s="68">
        <f>AC92*70/100</f>
        <v>0</v>
      </c>
      <c r="AD93" s="36"/>
      <c r="AE93" s="68">
        <f>AE92*70/100</f>
        <v>0</v>
      </c>
    </row>
    <row r="94" spans="1:31" s="37" customFormat="1" ht="14.25">
      <c r="A94" s="101"/>
      <c r="B94" s="102"/>
      <c r="C94" s="102"/>
      <c r="D94" s="102"/>
      <c r="E94" s="102"/>
      <c r="F94" s="103"/>
      <c r="G94" s="103"/>
      <c r="H94" s="102"/>
      <c r="I94" s="248"/>
      <c r="J94" s="149" t="s">
        <v>10</v>
      </c>
      <c r="K94" s="136"/>
      <c r="L94" s="136"/>
      <c r="M94" s="137"/>
      <c r="N94" s="123"/>
      <c r="O94" s="239" t="s">
        <v>22</v>
      </c>
      <c r="P94" s="41"/>
      <c r="Q94" s="69">
        <v>0</v>
      </c>
      <c r="R94" s="41"/>
      <c r="S94" s="69">
        <v>0</v>
      </c>
      <c r="T94" s="41"/>
      <c r="U94" s="69">
        <v>0</v>
      </c>
      <c r="V94" s="36"/>
      <c r="W94" s="69">
        <v>0</v>
      </c>
      <c r="X94" s="36"/>
      <c r="Y94" s="69">
        <f>W94</f>
        <v>0</v>
      </c>
      <c r="Z94" s="36"/>
      <c r="AA94" s="69"/>
      <c r="AB94" s="36"/>
      <c r="AC94" s="69"/>
      <c r="AD94" s="36"/>
      <c r="AE94" s="69"/>
    </row>
    <row r="95" spans="1:31" s="37" customFormat="1" ht="17.25" customHeight="1">
      <c r="A95" s="85"/>
      <c r="B95" s="86"/>
      <c r="C95" s="86"/>
      <c r="D95" s="86"/>
      <c r="E95" s="86"/>
      <c r="F95" s="87"/>
      <c r="G95" s="87"/>
      <c r="H95" s="87"/>
      <c r="I95" s="88"/>
      <c r="J95" s="89" t="s">
        <v>9</v>
      </c>
      <c r="K95" s="94"/>
      <c r="L95" s="94"/>
      <c r="M95" s="95"/>
      <c r="N95" s="34"/>
      <c r="O95" s="67" t="s">
        <v>20</v>
      </c>
      <c r="P95" s="41"/>
      <c r="Q95" s="69">
        <v>19158</v>
      </c>
      <c r="R95" s="41"/>
      <c r="S95" s="69">
        <v>0</v>
      </c>
      <c r="T95" s="41"/>
      <c r="U95" s="69">
        <v>19000</v>
      </c>
      <c r="V95" s="36"/>
      <c r="W95" s="69">
        <v>20500</v>
      </c>
      <c r="X95" s="36"/>
      <c r="Y95" s="69">
        <f>W95</f>
        <v>20500</v>
      </c>
      <c r="Z95" s="36"/>
      <c r="AA95" s="69">
        <f>(AA92-AA93)*40/100</f>
        <v>0</v>
      </c>
      <c r="AB95" s="36"/>
      <c r="AC95" s="69">
        <f>(AC92-AC93)*40/100</f>
        <v>0</v>
      </c>
      <c r="AD95" s="36"/>
      <c r="AE95" s="69">
        <f>(AE92-AE93)*40/100</f>
        <v>0</v>
      </c>
    </row>
    <row r="96" spans="1:31" s="22" customFormat="1" ht="17.25" customHeight="1">
      <c r="A96" s="85"/>
      <c r="B96" s="86"/>
      <c r="C96" s="86"/>
      <c r="D96" s="86"/>
      <c r="E96" s="86"/>
      <c r="F96" s="87"/>
      <c r="G96" s="87"/>
      <c r="H96" s="87"/>
      <c r="I96" s="88"/>
      <c r="J96" s="89" t="s">
        <v>9</v>
      </c>
      <c r="K96" s="88"/>
      <c r="L96" s="88"/>
      <c r="M96" s="90"/>
      <c r="N96" s="34"/>
      <c r="O96" s="59" t="s">
        <v>24</v>
      </c>
      <c r="P96" s="26"/>
      <c r="Q96" s="69">
        <f>Q92-Q93-Q95</f>
        <v>28737.42857142858</v>
      </c>
      <c r="R96" s="26"/>
      <c r="S96" s="69">
        <f>S92-S93-S95</f>
        <v>0</v>
      </c>
      <c r="T96" s="26"/>
      <c r="U96" s="69">
        <f>U92-U93-U95</f>
        <v>16500</v>
      </c>
      <c r="V96" s="36"/>
      <c r="W96" s="69">
        <f>W92-W93-W95</f>
        <v>14500</v>
      </c>
      <c r="X96" s="36"/>
      <c r="Y96" s="69">
        <f>W96</f>
        <v>14500</v>
      </c>
      <c r="Z96" s="16"/>
      <c r="AA96" s="69">
        <f>AA92-AA93-AA95</f>
        <v>0</v>
      </c>
      <c r="AB96" s="36"/>
      <c r="AC96" s="69">
        <f>AC92-AC93-AC95</f>
        <v>0</v>
      </c>
      <c r="AD96" s="36"/>
      <c r="AE96" s="69">
        <f>AE92-AE93-AE95</f>
        <v>0</v>
      </c>
    </row>
    <row r="97" spans="1:31" s="33" customFormat="1" ht="17.25" customHeight="1" thickBot="1">
      <c r="A97" s="104"/>
      <c r="B97" s="105"/>
      <c r="C97" s="105"/>
      <c r="D97" s="105"/>
      <c r="E97" s="105"/>
      <c r="F97" s="106"/>
      <c r="G97" s="106"/>
      <c r="H97" s="106"/>
      <c r="I97" s="107"/>
      <c r="J97" s="108"/>
      <c r="K97" s="107"/>
      <c r="L97" s="107"/>
      <c r="M97" s="107"/>
      <c r="N97" s="14"/>
      <c r="O97" s="26"/>
      <c r="P97" s="32"/>
      <c r="Q97" s="29"/>
      <c r="R97" s="32"/>
      <c r="S97" s="29"/>
      <c r="T97" s="32"/>
      <c r="U97" s="29"/>
      <c r="V97" s="16"/>
      <c r="W97" s="29"/>
      <c r="X97" s="16"/>
      <c r="Y97" s="29"/>
      <c r="Z97" s="52"/>
      <c r="AA97" s="29"/>
      <c r="AB97" s="16"/>
      <c r="AC97" s="29"/>
      <c r="AD97" s="16"/>
      <c r="AE97" s="29"/>
    </row>
    <row r="98" spans="1:31" s="37" customFormat="1" ht="17.25" customHeight="1" thickBot="1" thickTop="1">
      <c r="A98" s="263" t="s">
        <v>17</v>
      </c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30"/>
      <c r="O98" s="31" t="s">
        <v>11</v>
      </c>
      <c r="P98" s="41"/>
      <c r="Q98" s="47">
        <v>121291</v>
      </c>
      <c r="R98" s="41"/>
      <c r="S98" s="47">
        <v>0</v>
      </c>
      <c r="T98" s="41"/>
      <c r="U98" s="47">
        <v>33700</v>
      </c>
      <c r="V98" s="52"/>
      <c r="W98" s="47">
        <v>34000</v>
      </c>
      <c r="X98" s="52">
        <v>6000</v>
      </c>
      <c r="Y98" s="47">
        <f>SUM(Y99:Y102)</f>
        <v>34000</v>
      </c>
      <c r="Z98" s="36"/>
      <c r="AA98" s="47">
        <v>0</v>
      </c>
      <c r="AB98" s="52"/>
      <c r="AC98" s="47">
        <v>0</v>
      </c>
      <c r="AD98" s="52">
        <v>6000</v>
      </c>
      <c r="AE98" s="47">
        <v>0</v>
      </c>
    </row>
    <row r="99" spans="1:31" s="37" customFormat="1" ht="15" thickTop="1">
      <c r="A99" s="101">
        <v>38</v>
      </c>
      <c r="B99" s="102">
        <v>4</v>
      </c>
      <c r="C99" s="102">
        <v>6</v>
      </c>
      <c r="D99" s="102">
        <v>48</v>
      </c>
      <c r="E99" s="102">
        <v>9</v>
      </c>
      <c r="F99" s="103">
        <v>4</v>
      </c>
      <c r="G99" s="103">
        <v>1</v>
      </c>
      <c r="H99" s="102">
        <v>8</v>
      </c>
      <c r="I99" s="84">
        <v>2</v>
      </c>
      <c r="J99" s="154" t="s">
        <v>8</v>
      </c>
      <c r="K99" s="153"/>
      <c r="L99" s="153"/>
      <c r="M99" s="155"/>
      <c r="N99" s="123"/>
      <c r="O99" s="148" t="s">
        <v>21</v>
      </c>
      <c r="P99" s="41"/>
      <c r="Q99" s="68">
        <f>Q98*70/100</f>
        <v>84903.7</v>
      </c>
      <c r="R99" s="41"/>
      <c r="S99" s="68">
        <v>0</v>
      </c>
      <c r="T99" s="41"/>
      <c r="U99" s="68">
        <v>24000</v>
      </c>
      <c r="V99" s="36"/>
      <c r="W99" s="68">
        <v>24500</v>
      </c>
      <c r="X99" s="36"/>
      <c r="Y99" s="68">
        <f>W99</f>
        <v>24500</v>
      </c>
      <c r="Z99" s="36"/>
      <c r="AA99" s="68">
        <f>AA98*70/100</f>
        <v>0</v>
      </c>
      <c r="AB99" s="36"/>
      <c r="AC99" s="68">
        <f>AC98*70/100</f>
        <v>0</v>
      </c>
      <c r="AD99" s="36"/>
      <c r="AE99" s="68">
        <f>AE98*70/100</f>
        <v>0</v>
      </c>
    </row>
    <row r="100" spans="1:31" s="37" customFormat="1" ht="14.25">
      <c r="A100" s="101"/>
      <c r="B100" s="102"/>
      <c r="C100" s="102"/>
      <c r="D100" s="102"/>
      <c r="E100" s="102"/>
      <c r="F100" s="103"/>
      <c r="G100" s="103"/>
      <c r="H100" s="102"/>
      <c r="I100" s="248"/>
      <c r="J100" s="149" t="s">
        <v>10</v>
      </c>
      <c r="K100" s="136"/>
      <c r="L100" s="136"/>
      <c r="M100" s="137"/>
      <c r="N100" s="123"/>
      <c r="O100" s="239" t="s">
        <v>22</v>
      </c>
      <c r="P100" s="41"/>
      <c r="Q100" s="69">
        <v>0</v>
      </c>
      <c r="R100" s="41"/>
      <c r="S100" s="69">
        <v>0</v>
      </c>
      <c r="T100" s="41"/>
      <c r="U100" s="69">
        <v>0</v>
      </c>
      <c r="V100" s="36"/>
      <c r="W100" s="69">
        <v>0</v>
      </c>
      <c r="X100" s="36"/>
      <c r="Y100" s="69">
        <f>W100</f>
        <v>0</v>
      </c>
      <c r="Z100" s="36"/>
      <c r="AA100" s="69"/>
      <c r="AB100" s="36"/>
      <c r="AC100" s="69"/>
      <c r="AD100" s="36"/>
      <c r="AE100" s="69"/>
    </row>
    <row r="101" spans="1:31" s="37" customFormat="1" ht="17.25" customHeight="1">
      <c r="A101" s="85"/>
      <c r="B101" s="86"/>
      <c r="C101" s="86"/>
      <c r="D101" s="86"/>
      <c r="E101" s="86"/>
      <c r="F101" s="87"/>
      <c r="G101" s="87"/>
      <c r="H101" s="87"/>
      <c r="I101" s="88"/>
      <c r="J101" s="89" t="s">
        <v>9</v>
      </c>
      <c r="K101" s="94"/>
      <c r="L101" s="94"/>
      <c r="M101" s="95"/>
      <c r="N101" s="34"/>
      <c r="O101" s="67" t="s">
        <v>20</v>
      </c>
      <c r="P101" s="41"/>
      <c r="Q101" s="69">
        <f>(Q98-Q99)*40/100</f>
        <v>14554.92</v>
      </c>
      <c r="R101" s="41"/>
      <c r="S101" s="69">
        <v>0</v>
      </c>
      <c r="T101" s="41"/>
      <c r="U101" s="69">
        <v>4000</v>
      </c>
      <c r="V101" s="36"/>
      <c r="W101" s="69">
        <v>4000</v>
      </c>
      <c r="X101" s="36"/>
      <c r="Y101" s="69">
        <f>W101</f>
        <v>4000</v>
      </c>
      <c r="Z101" s="36"/>
      <c r="AA101" s="69">
        <f>(AA98-AA99)*40/100</f>
        <v>0</v>
      </c>
      <c r="AB101" s="36"/>
      <c r="AC101" s="69">
        <f>(AC98-AC99)*40/100</f>
        <v>0</v>
      </c>
      <c r="AD101" s="36"/>
      <c r="AE101" s="69">
        <f>(AE98-AE99)*40/100</f>
        <v>0</v>
      </c>
    </row>
    <row r="102" spans="1:31" s="22" customFormat="1" ht="17.25" customHeight="1">
      <c r="A102" s="85"/>
      <c r="B102" s="86"/>
      <c r="C102" s="86"/>
      <c r="D102" s="86"/>
      <c r="E102" s="86"/>
      <c r="F102" s="87"/>
      <c r="G102" s="87"/>
      <c r="H102" s="87"/>
      <c r="I102" s="88"/>
      <c r="J102" s="89" t="s">
        <v>9</v>
      </c>
      <c r="K102" s="88"/>
      <c r="L102" s="88"/>
      <c r="M102" s="90"/>
      <c r="N102" s="34"/>
      <c r="O102" s="59" t="s">
        <v>24</v>
      </c>
      <c r="P102" s="26"/>
      <c r="Q102" s="261">
        <f>Q98-Q99-Q101</f>
        <v>21832.380000000005</v>
      </c>
      <c r="R102" s="26"/>
      <c r="S102" s="69">
        <f>S98-S99-S101</f>
        <v>0</v>
      </c>
      <c r="T102" s="26"/>
      <c r="U102" s="69">
        <f>U98-U99-U101</f>
        <v>5700</v>
      </c>
      <c r="V102" s="36"/>
      <c r="W102" s="69">
        <f>W98-W99-W101</f>
        <v>5500</v>
      </c>
      <c r="X102" s="36"/>
      <c r="Y102" s="69">
        <f>W102</f>
        <v>5500</v>
      </c>
      <c r="Z102" s="16"/>
      <c r="AA102" s="69">
        <f>AA98-AA99-AA101</f>
        <v>0</v>
      </c>
      <c r="AB102" s="36"/>
      <c r="AC102" s="69">
        <f>AC98-AC99-AC101</f>
        <v>0</v>
      </c>
      <c r="AD102" s="36"/>
      <c r="AE102" s="69">
        <f>AE98-AE99-AE101</f>
        <v>0</v>
      </c>
    </row>
    <row r="103" spans="1:31" s="33" customFormat="1" ht="17.25" customHeight="1" thickBot="1">
      <c r="A103" s="104"/>
      <c r="B103" s="105"/>
      <c r="C103" s="105"/>
      <c r="D103" s="105"/>
      <c r="E103" s="105"/>
      <c r="F103" s="106"/>
      <c r="G103" s="106"/>
      <c r="H103" s="106"/>
      <c r="I103" s="107"/>
      <c r="J103" s="108"/>
      <c r="K103" s="107"/>
      <c r="L103" s="107"/>
      <c r="M103" s="107"/>
      <c r="N103" s="14"/>
      <c r="O103" s="26"/>
      <c r="P103" s="32"/>
      <c r="Q103" s="29"/>
      <c r="R103" s="32"/>
      <c r="S103" s="29"/>
      <c r="T103" s="32"/>
      <c r="U103" s="29"/>
      <c r="V103" s="16"/>
      <c r="W103" s="29"/>
      <c r="X103" s="16"/>
      <c r="Y103" s="29"/>
      <c r="Z103" s="52"/>
      <c r="AA103" s="29"/>
      <c r="AB103" s="16"/>
      <c r="AC103" s="29"/>
      <c r="AD103" s="16"/>
      <c r="AE103" s="29"/>
    </row>
    <row r="104" spans="1:31" s="37" customFormat="1" ht="17.25" customHeight="1" thickBot="1" thickTop="1">
      <c r="A104" s="282" t="s">
        <v>130</v>
      </c>
      <c r="B104" s="282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30"/>
      <c r="O104" s="31" t="s">
        <v>11</v>
      </c>
      <c r="P104" s="41"/>
      <c r="Q104" s="47">
        <f>(Q105+Q106)*100/70</f>
        <v>570</v>
      </c>
      <c r="R104" s="41"/>
      <c r="S104" s="47">
        <f>S105*100/70</f>
        <v>0</v>
      </c>
      <c r="T104" s="41"/>
      <c r="U104" s="47">
        <f>(U105+U106)*100/70</f>
        <v>0</v>
      </c>
      <c r="V104" s="52"/>
      <c r="W104" s="47">
        <f>(W105+W106)*100/70</f>
        <v>0</v>
      </c>
      <c r="X104" s="52">
        <v>6000</v>
      </c>
      <c r="Y104" s="47">
        <f>SUM(Y105:Y108)</f>
        <v>0</v>
      </c>
      <c r="Z104" s="36"/>
      <c r="AA104" s="47">
        <v>0</v>
      </c>
      <c r="AB104" s="52"/>
      <c r="AC104" s="47">
        <v>0</v>
      </c>
      <c r="AD104" s="52">
        <v>6000</v>
      </c>
      <c r="AE104" s="47">
        <v>0</v>
      </c>
    </row>
    <row r="105" spans="1:31" s="37" customFormat="1" ht="15" thickTop="1">
      <c r="A105" s="101">
        <v>38</v>
      </c>
      <c r="B105" s="102">
        <v>4</v>
      </c>
      <c r="C105" s="102">
        <v>6</v>
      </c>
      <c r="D105" s="102">
        <v>65</v>
      </c>
      <c r="E105" s="102">
        <v>9</v>
      </c>
      <c r="F105" s="103">
        <v>4</v>
      </c>
      <c r="G105" s="103">
        <v>1</v>
      </c>
      <c r="H105" s="102">
        <v>8</v>
      </c>
      <c r="I105" s="84">
        <v>2</v>
      </c>
      <c r="J105" s="154" t="s">
        <v>8</v>
      </c>
      <c r="K105" s="153"/>
      <c r="L105" s="153"/>
      <c r="M105" s="155"/>
      <c r="N105" s="123"/>
      <c r="O105" s="148" t="s">
        <v>21</v>
      </c>
      <c r="P105" s="41"/>
      <c r="Q105" s="68">
        <v>399</v>
      </c>
      <c r="R105" s="41"/>
      <c r="S105" s="68">
        <v>0</v>
      </c>
      <c r="T105" s="41"/>
      <c r="U105" s="68">
        <v>0</v>
      </c>
      <c r="V105" s="36"/>
      <c r="W105" s="68">
        <v>0</v>
      </c>
      <c r="X105" s="36"/>
      <c r="Y105" s="68">
        <f>W105</f>
        <v>0</v>
      </c>
      <c r="Z105" s="36"/>
      <c r="AA105" s="68">
        <f>AA104*70/100</f>
        <v>0</v>
      </c>
      <c r="AB105" s="36"/>
      <c r="AC105" s="68">
        <f>AC104*70/100</f>
        <v>0</v>
      </c>
      <c r="AD105" s="36"/>
      <c r="AE105" s="68">
        <f>AE104*70/100</f>
        <v>0</v>
      </c>
    </row>
    <row r="106" spans="1:31" s="37" customFormat="1" ht="14.25">
      <c r="A106" s="101"/>
      <c r="B106" s="102"/>
      <c r="C106" s="102"/>
      <c r="D106" s="102"/>
      <c r="E106" s="102"/>
      <c r="F106" s="103"/>
      <c r="G106" s="103"/>
      <c r="H106" s="102"/>
      <c r="I106" s="248"/>
      <c r="J106" s="149" t="s">
        <v>10</v>
      </c>
      <c r="K106" s="136"/>
      <c r="L106" s="136"/>
      <c r="M106" s="137"/>
      <c r="N106" s="123"/>
      <c r="O106" s="239" t="s">
        <v>22</v>
      </c>
      <c r="P106" s="41"/>
      <c r="Q106" s="69">
        <v>0</v>
      </c>
      <c r="R106" s="41"/>
      <c r="S106" s="69">
        <v>0</v>
      </c>
      <c r="T106" s="41"/>
      <c r="U106" s="69">
        <v>0</v>
      </c>
      <c r="V106" s="36"/>
      <c r="W106" s="69">
        <v>0</v>
      </c>
      <c r="X106" s="36"/>
      <c r="Y106" s="69">
        <f>W106</f>
        <v>0</v>
      </c>
      <c r="Z106" s="36"/>
      <c r="AA106" s="69"/>
      <c r="AB106" s="36"/>
      <c r="AC106" s="69"/>
      <c r="AD106" s="36"/>
      <c r="AE106" s="69"/>
    </row>
    <row r="107" spans="1:31" s="22" customFormat="1" ht="17.25" customHeight="1">
      <c r="A107" s="85"/>
      <c r="B107" s="86"/>
      <c r="C107" s="86"/>
      <c r="D107" s="86"/>
      <c r="E107" s="86"/>
      <c r="F107" s="87"/>
      <c r="G107" s="87"/>
      <c r="H107" s="87"/>
      <c r="I107" s="88"/>
      <c r="J107" s="89" t="s">
        <v>9</v>
      </c>
      <c r="K107" s="94"/>
      <c r="L107" s="94"/>
      <c r="M107" s="95"/>
      <c r="N107" s="34"/>
      <c r="O107" s="67" t="s">
        <v>20</v>
      </c>
      <c r="P107" s="26"/>
      <c r="Q107" s="69">
        <v>4914</v>
      </c>
      <c r="R107" s="26"/>
      <c r="S107" s="69">
        <v>0</v>
      </c>
      <c r="T107" s="26"/>
      <c r="U107" s="69">
        <v>0</v>
      </c>
      <c r="V107" s="36"/>
      <c r="W107" s="69">
        <v>0</v>
      </c>
      <c r="X107" s="36"/>
      <c r="Y107" s="69">
        <f>W107</f>
        <v>0</v>
      </c>
      <c r="Z107" s="36"/>
      <c r="AA107" s="69">
        <f>(AA104-AA105)*40/100</f>
        <v>0</v>
      </c>
      <c r="AB107" s="36"/>
      <c r="AC107" s="69">
        <f>(AC104-AC105)*40/100</f>
        <v>0</v>
      </c>
      <c r="AD107" s="36"/>
      <c r="AE107" s="69">
        <f>(AE104-AE105)*40/100</f>
        <v>0</v>
      </c>
    </row>
    <row r="108" spans="1:31" s="22" customFormat="1" ht="17.25" customHeight="1">
      <c r="A108" s="85"/>
      <c r="B108" s="86"/>
      <c r="C108" s="86"/>
      <c r="D108" s="86"/>
      <c r="E108" s="86"/>
      <c r="F108" s="87"/>
      <c r="G108" s="87"/>
      <c r="H108" s="87"/>
      <c r="I108" s="88"/>
      <c r="J108" s="89" t="s">
        <v>9</v>
      </c>
      <c r="K108" s="88"/>
      <c r="L108" s="88"/>
      <c r="M108" s="90"/>
      <c r="N108" s="14"/>
      <c r="O108" s="59" t="s">
        <v>24</v>
      </c>
      <c r="P108" s="26"/>
      <c r="Q108" s="261">
        <f>Q104-Q105-Q107</f>
        <v>-4743</v>
      </c>
      <c r="R108" s="26"/>
      <c r="S108" s="69">
        <f>S104-S105-S107</f>
        <v>0</v>
      </c>
      <c r="T108" s="26"/>
      <c r="U108" s="69">
        <f>U104-U105-U107</f>
        <v>0</v>
      </c>
      <c r="V108" s="36"/>
      <c r="W108" s="69">
        <f>W104-W105-W107</f>
        <v>0</v>
      </c>
      <c r="X108" s="36"/>
      <c r="Y108" s="69">
        <f>W108</f>
        <v>0</v>
      </c>
      <c r="Z108" s="16"/>
      <c r="AA108" s="69">
        <f>AA104-AA105-AA107</f>
        <v>0</v>
      </c>
      <c r="AB108" s="36"/>
      <c r="AC108" s="69">
        <f>AC104-AC105-AC107</f>
        <v>0</v>
      </c>
      <c r="AD108" s="36"/>
      <c r="AE108" s="69">
        <f>AE104-AE105-AE107</f>
        <v>0</v>
      </c>
    </row>
    <row r="109" spans="1:31" s="33" customFormat="1" ht="17.25" customHeight="1" thickBot="1">
      <c r="A109" s="96"/>
      <c r="B109" s="97"/>
      <c r="C109" s="97"/>
      <c r="D109" s="97"/>
      <c r="E109" s="97"/>
      <c r="F109" s="98"/>
      <c r="G109" s="98"/>
      <c r="H109" s="98"/>
      <c r="I109" s="99"/>
      <c r="J109" s="100"/>
      <c r="K109" s="99"/>
      <c r="L109" s="99"/>
      <c r="M109" s="99"/>
      <c r="N109" s="14"/>
      <c r="O109" s="35"/>
      <c r="P109" s="32"/>
      <c r="Q109" s="29"/>
      <c r="R109" s="32"/>
      <c r="S109" s="29"/>
      <c r="T109" s="32"/>
      <c r="U109" s="29"/>
      <c r="V109" s="16"/>
      <c r="W109" s="29"/>
      <c r="X109" s="16"/>
      <c r="Y109" s="29"/>
      <c r="Z109" s="52"/>
      <c r="AA109" s="29"/>
      <c r="AB109" s="16"/>
      <c r="AC109" s="29"/>
      <c r="AD109" s="16"/>
      <c r="AE109" s="29"/>
    </row>
    <row r="110" spans="1:31" s="37" customFormat="1" ht="17.25" customHeight="1" thickBot="1" thickTop="1">
      <c r="A110" s="263" t="s">
        <v>18</v>
      </c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30"/>
      <c r="O110" s="31" t="s">
        <v>11</v>
      </c>
      <c r="P110" s="41"/>
      <c r="Q110" s="47">
        <f>(Q111+Q112)*100/70</f>
        <v>156222.85714285713</v>
      </c>
      <c r="R110" s="41"/>
      <c r="S110" s="47">
        <v>0</v>
      </c>
      <c r="T110" s="41"/>
      <c r="U110" s="47">
        <v>199000</v>
      </c>
      <c r="V110" s="52"/>
      <c r="W110" s="47">
        <v>238600</v>
      </c>
      <c r="X110" s="52">
        <v>6000</v>
      </c>
      <c r="Y110" s="47">
        <f>SUM(Y111:Y114)</f>
        <v>238600</v>
      </c>
      <c r="Z110" s="36"/>
      <c r="AA110" s="47">
        <v>0</v>
      </c>
      <c r="AB110" s="52"/>
      <c r="AC110" s="47">
        <v>0</v>
      </c>
      <c r="AD110" s="52">
        <v>6000</v>
      </c>
      <c r="AE110" s="47">
        <v>0</v>
      </c>
    </row>
    <row r="111" spans="1:31" s="37" customFormat="1" ht="15" thickTop="1">
      <c r="A111" s="101">
        <v>38</v>
      </c>
      <c r="B111" s="102">
        <v>4</v>
      </c>
      <c r="C111" s="102">
        <v>6</v>
      </c>
      <c r="D111" s="102">
        <v>83</v>
      </c>
      <c r="E111" s="102">
        <v>9</v>
      </c>
      <c r="F111" s="103">
        <v>4</v>
      </c>
      <c r="G111" s="103">
        <v>1</v>
      </c>
      <c r="H111" s="102">
        <v>8</v>
      </c>
      <c r="I111" s="84">
        <v>2</v>
      </c>
      <c r="J111" s="154" t="s">
        <v>8</v>
      </c>
      <c r="K111" s="153"/>
      <c r="L111" s="153"/>
      <c r="M111" s="155"/>
      <c r="N111" s="123"/>
      <c r="O111" s="148" t="s">
        <v>21</v>
      </c>
      <c r="P111" s="41"/>
      <c r="Q111" s="68">
        <v>109356</v>
      </c>
      <c r="R111" s="41"/>
      <c r="S111" s="68">
        <v>0</v>
      </c>
      <c r="T111" s="41"/>
      <c r="U111" s="68">
        <v>142200</v>
      </c>
      <c r="V111" s="36"/>
      <c r="W111" s="68">
        <v>170600</v>
      </c>
      <c r="X111" s="36"/>
      <c r="Y111" s="68">
        <f>W111</f>
        <v>170600</v>
      </c>
      <c r="Z111" s="36"/>
      <c r="AA111" s="68">
        <f>AA110*70/100</f>
        <v>0</v>
      </c>
      <c r="AB111" s="36"/>
      <c r="AC111" s="68">
        <f>AC110*70/100</f>
        <v>0</v>
      </c>
      <c r="AD111" s="36"/>
      <c r="AE111" s="68">
        <f>AE110*70/100</f>
        <v>0</v>
      </c>
    </row>
    <row r="112" spans="1:31" s="37" customFormat="1" ht="14.25">
      <c r="A112" s="101"/>
      <c r="B112" s="102"/>
      <c r="C112" s="102"/>
      <c r="D112" s="102"/>
      <c r="E112" s="102"/>
      <c r="F112" s="103"/>
      <c r="G112" s="103"/>
      <c r="H112" s="102"/>
      <c r="I112" s="248"/>
      <c r="J112" s="149" t="s">
        <v>10</v>
      </c>
      <c r="K112" s="136"/>
      <c r="L112" s="136"/>
      <c r="M112" s="137"/>
      <c r="N112" s="123"/>
      <c r="O112" s="239" t="s">
        <v>22</v>
      </c>
      <c r="P112" s="41"/>
      <c r="Q112" s="69">
        <v>0</v>
      </c>
      <c r="R112" s="41"/>
      <c r="S112" s="69">
        <v>0</v>
      </c>
      <c r="T112" s="41"/>
      <c r="U112" s="69">
        <v>0</v>
      </c>
      <c r="V112" s="36"/>
      <c r="W112" s="69">
        <v>0</v>
      </c>
      <c r="X112" s="36"/>
      <c r="Y112" s="69">
        <f>W112</f>
        <v>0</v>
      </c>
      <c r="Z112" s="36"/>
      <c r="AA112" s="69"/>
      <c r="AB112" s="36"/>
      <c r="AC112" s="69"/>
      <c r="AD112" s="36"/>
      <c r="AE112" s="69"/>
    </row>
    <row r="113" spans="1:31" s="37" customFormat="1" ht="17.25" customHeight="1">
      <c r="A113" s="85"/>
      <c r="B113" s="86"/>
      <c r="C113" s="86"/>
      <c r="D113" s="86"/>
      <c r="E113" s="86"/>
      <c r="F113" s="87"/>
      <c r="G113" s="87"/>
      <c r="H113" s="87"/>
      <c r="I113" s="88"/>
      <c r="J113" s="89" t="s">
        <v>9</v>
      </c>
      <c r="K113" s="94"/>
      <c r="L113" s="94"/>
      <c r="M113" s="95"/>
      <c r="N113" s="34"/>
      <c r="O113" s="67" t="s">
        <v>20</v>
      </c>
      <c r="P113" s="41"/>
      <c r="Q113" s="69">
        <v>21792</v>
      </c>
      <c r="R113" s="41"/>
      <c r="S113" s="69">
        <v>0</v>
      </c>
      <c r="T113" s="41"/>
      <c r="U113" s="69">
        <v>16500</v>
      </c>
      <c r="V113" s="36"/>
      <c r="W113" s="69">
        <v>16500</v>
      </c>
      <c r="X113" s="36"/>
      <c r="Y113" s="69">
        <f>W113</f>
        <v>16500</v>
      </c>
      <c r="Z113" s="36"/>
      <c r="AA113" s="69">
        <f>(AA110-AA111)*40/100</f>
        <v>0</v>
      </c>
      <c r="AB113" s="36"/>
      <c r="AC113" s="69">
        <f>(AC110-AC111)*40/100</f>
        <v>0</v>
      </c>
      <c r="AD113" s="36"/>
      <c r="AE113" s="69">
        <f>(AE110-AE111)*40/100</f>
        <v>0</v>
      </c>
    </row>
    <row r="114" spans="1:31" s="13" customFormat="1" ht="17.25" customHeight="1">
      <c r="A114" s="85"/>
      <c r="B114" s="86"/>
      <c r="C114" s="86"/>
      <c r="D114" s="86"/>
      <c r="E114" s="86"/>
      <c r="F114" s="87"/>
      <c r="G114" s="87"/>
      <c r="H114" s="87"/>
      <c r="I114" s="88"/>
      <c r="J114" s="89" t="s">
        <v>9</v>
      </c>
      <c r="K114" s="88"/>
      <c r="L114" s="88"/>
      <c r="M114" s="90"/>
      <c r="N114" s="34"/>
      <c r="O114" s="59" t="s">
        <v>24</v>
      </c>
      <c r="P114" s="14"/>
      <c r="Q114" s="69">
        <f>Q110-Q111-Q113</f>
        <v>25074.85714285713</v>
      </c>
      <c r="R114" s="14"/>
      <c r="S114" s="69">
        <f>S110-S111-S113</f>
        <v>0</v>
      </c>
      <c r="T114" s="14"/>
      <c r="U114" s="69">
        <f>U110-U111-U113</f>
        <v>40300</v>
      </c>
      <c r="V114" s="36"/>
      <c r="W114" s="69">
        <f>W110-W111-W113</f>
        <v>51500</v>
      </c>
      <c r="X114" s="36"/>
      <c r="Y114" s="69">
        <f>W114</f>
        <v>51500</v>
      </c>
      <c r="Z114" s="16"/>
      <c r="AA114" s="69">
        <f>AA110-AA111-AA113</f>
        <v>0</v>
      </c>
      <c r="AB114" s="36"/>
      <c r="AC114" s="69">
        <f>AC110-AC111-AC113</f>
        <v>0</v>
      </c>
      <c r="AD114" s="36"/>
      <c r="AE114" s="69">
        <f>AE110-AE111-AE113</f>
        <v>0</v>
      </c>
    </row>
    <row r="115" spans="1:31" s="13" customFormat="1" ht="18" customHeight="1" thickBot="1">
      <c r="A115" s="110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111"/>
      <c r="N115" s="14"/>
      <c r="O115" s="14"/>
      <c r="P115" s="14"/>
      <c r="Q115" s="17"/>
      <c r="R115" s="14"/>
      <c r="S115" s="17"/>
      <c r="T115" s="14"/>
      <c r="U115" s="17"/>
      <c r="V115" s="17"/>
      <c r="W115" s="17"/>
      <c r="X115" s="17"/>
      <c r="Y115" s="16"/>
      <c r="Z115" s="17"/>
      <c r="AA115" s="17"/>
      <c r="AB115" s="17"/>
      <c r="AC115" s="17"/>
      <c r="AD115" s="17"/>
      <c r="AE115" s="16"/>
    </row>
    <row r="116" spans="1:31" s="37" customFormat="1" ht="17.25" customHeight="1" thickBot="1" thickTop="1">
      <c r="A116" s="263" t="s">
        <v>25</v>
      </c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30"/>
      <c r="O116" s="31" t="s">
        <v>11</v>
      </c>
      <c r="P116" s="41"/>
      <c r="Q116" s="47">
        <f>(Q117+Q118)*100/70</f>
        <v>11642.857142857143</v>
      </c>
      <c r="R116" s="41"/>
      <c r="S116" s="47">
        <v>0</v>
      </c>
      <c r="T116" s="41"/>
      <c r="U116" s="47">
        <v>22000</v>
      </c>
      <c r="V116" s="52"/>
      <c r="W116" s="47">
        <v>22000</v>
      </c>
      <c r="X116" s="52">
        <v>6000</v>
      </c>
      <c r="Y116" s="47">
        <f>SUM(Y117:Y120)</f>
        <v>22000</v>
      </c>
      <c r="Z116" s="36"/>
      <c r="AA116" s="47">
        <v>0</v>
      </c>
      <c r="AB116" s="52"/>
      <c r="AC116" s="47">
        <v>0</v>
      </c>
      <c r="AD116" s="52">
        <v>6000</v>
      </c>
      <c r="AE116" s="47">
        <v>0</v>
      </c>
    </row>
    <row r="117" spans="1:31" s="37" customFormat="1" ht="15" thickTop="1">
      <c r="A117" s="101">
        <v>38</v>
      </c>
      <c r="B117" s="102">
        <v>4</v>
      </c>
      <c r="C117" s="102">
        <v>7</v>
      </c>
      <c r="D117" s="102">
        <v>0</v>
      </c>
      <c r="E117" s="102">
        <v>9</v>
      </c>
      <c r="F117" s="103">
        <v>4</v>
      </c>
      <c r="G117" s="103">
        <v>1</v>
      </c>
      <c r="H117" s="102">
        <v>8</v>
      </c>
      <c r="I117" s="84">
        <v>2</v>
      </c>
      <c r="J117" s="154" t="s">
        <v>8</v>
      </c>
      <c r="K117" s="153"/>
      <c r="L117" s="153"/>
      <c r="M117" s="155"/>
      <c r="N117" s="123"/>
      <c r="O117" s="148" t="s">
        <v>21</v>
      </c>
      <c r="P117" s="41"/>
      <c r="Q117" s="68">
        <v>8150</v>
      </c>
      <c r="R117" s="41"/>
      <c r="S117" s="68">
        <v>0</v>
      </c>
      <c r="T117" s="41"/>
      <c r="U117" s="68">
        <v>16000</v>
      </c>
      <c r="V117" s="36"/>
      <c r="W117" s="68">
        <v>16000</v>
      </c>
      <c r="X117" s="36"/>
      <c r="Y117" s="68">
        <f>W117</f>
        <v>16000</v>
      </c>
      <c r="Z117" s="36"/>
      <c r="AA117" s="68">
        <f>AA116*70/100</f>
        <v>0</v>
      </c>
      <c r="AB117" s="36"/>
      <c r="AC117" s="68">
        <f>AC116*70/100</f>
        <v>0</v>
      </c>
      <c r="AD117" s="36"/>
      <c r="AE117" s="68">
        <f>AE116*70/100</f>
        <v>0</v>
      </c>
    </row>
    <row r="118" spans="1:31" s="37" customFormat="1" ht="14.25">
      <c r="A118" s="101"/>
      <c r="B118" s="102"/>
      <c r="C118" s="102"/>
      <c r="D118" s="102"/>
      <c r="E118" s="102"/>
      <c r="F118" s="103"/>
      <c r="G118" s="103"/>
      <c r="H118" s="102"/>
      <c r="I118" s="248"/>
      <c r="J118" s="149" t="s">
        <v>10</v>
      </c>
      <c r="K118" s="136"/>
      <c r="L118" s="136"/>
      <c r="M118" s="137"/>
      <c r="N118" s="123"/>
      <c r="O118" s="239" t="s">
        <v>22</v>
      </c>
      <c r="P118" s="41"/>
      <c r="Q118" s="69">
        <v>0</v>
      </c>
      <c r="R118" s="41"/>
      <c r="S118" s="69">
        <v>0</v>
      </c>
      <c r="T118" s="41"/>
      <c r="U118" s="69">
        <v>0</v>
      </c>
      <c r="V118" s="36"/>
      <c r="W118" s="69">
        <v>0</v>
      </c>
      <c r="X118" s="36"/>
      <c r="Y118" s="69">
        <f>W118</f>
        <v>0</v>
      </c>
      <c r="Z118" s="36"/>
      <c r="AA118" s="69"/>
      <c r="AB118" s="36"/>
      <c r="AC118" s="69"/>
      <c r="AD118" s="36"/>
      <c r="AE118" s="69"/>
    </row>
    <row r="119" spans="1:31" s="37" customFormat="1" ht="17.25" customHeight="1">
      <c r="A119" s="85"/>
      <c r="B119" s="86"/>
      <c r="C119" s="86"/>
      <c r="D119" s="86"/>
      <c r="E119" s="86"/>
      <c r="F119" s="87"/>
      <c r="G119" s="87"/>
      <c r="H119" s="87"/>
      <c r="I119" s="88"/>
      <c r="J119" s="89" t="s">
        <v>9</v>
      </c>
      <c r="K119" s="94"/>
      <c r="L119" s="94"/>
      <c r="M119" s="95"/>
      <c r="N119" s="34"/>
      <c r="O119" s="67" t="s">
        <v>20</v>
      </c>
      <c r="P119" s="41"/>
      <c r="Q119" s="69">
        <v>1397</v>
      </c>
      <c r="R119" s="41"/>
      <c r="S119" s="69">
        <v>0</v>
      </c>
      <c r="T119" s="41"/>
      <c r="U119" s="69">
        <v>3000</v>
      </c>
      <c r="V119" s="36"/>
      <c r="W119" s="69">
        <v>3000</v>
      </c>
      <c r="X119" s="36"/>
      <c r="Y119" s="69">
        <f>W119</f>
        <v>3000</v>
      </c>
      <c r="Z119" s="36"/>
      <c r="AA119" s="69">
        <f>(AA116-AA117)*40/100</f>
        <v>0</v>
      </c>
      <c r="AB119" s="36"/>
      <c r="AC119" s="69">
        <f>(AC116-AC117)*40/100</f>
        <v>0</v>
      </c>
      <c r="AD119" s="36"/>
      <c r="AE119" s="69">
        <f>(AE116-AE117)*40/100</f>
        <v>0</v>
      </c>
    </row>
    <row r="120" spans="1:31" s="22" customFormat="1" ht="17.25" customHeight="1">
      <c r="A120" s="85"/>
      <c r="B120" s="86"/>
      <c r="C120" s="86"/>
      <c r="D120" s="86"/>
      <c r="E120" s="86"/>
      <c r="F120" s="87"/>
      <c r="G120" s="87"/>
      <c r="H120" s="87"/>
      <c r="I120" s="88"/>
      <c r="J120" s="89" t="s">
        <v>9</v>
      </c>
      <c r="K120" s="88"/>
      <c r="L120" s="88"/>
      <c r="M120" s="90"/>
      <c r="N120" s="34"/>
      <c r="O120" s="59" t="s">
        <v>24</v>
      </c>
      <c r="P120" s="26"/>
      <c r="Q120" s="69">
        <f>Q116-Q117-Q119</f>
        <v>2095.857142857143</v>
      </c>
      <c r="R120" s="26"/>
      <c r="S120" s="69">
        <f>S116-S117-S119</f>
        <v>0</v>
      </c>
      <c r="T120" s="26"/>
      <c r="U120" s="69">
        <f>U116-U117-U119</f>
        <v>3000</v>
      </c>
      <c r="V120" s="36"/>
      <c r="W120" s="69">
        <f>W116-W117-W119</f>
        <v>3000</v>
      </c>
      <c r="X120" s="36"/>
      <c r="Y120" s="69">
        <f>W120</f>
        <v>3000</v>
      </c>
      <c r="Z120" s="16"/>
      <c r="AA120" s="69">
        <f>AA116-AA117-AA119</f>
        <v>0</v>
      </c>
      <c r="AB120" s="36"/>
      <c r="AC120" s="69">
        <f>AC116-AC117-AC119</f>
        <v>0</v>
      </c>
      <c r="AD120" s="36"/>
      <c r="AE120" s="69">
        <f>AE116-AE117-AE119</f>
        <v>0</v>
      </c>
    </row>
    <row r="121" spans="1:31" s="13" customFormat="1" ht="18" customHeight="1" thickBot="1">
      <c r="A121" s="110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111"/>
      <c r="N121" s="14"/>
      <c r="O121" s="14"/>
      <c r="P121" s="14"/>
      <c r="Q121" s="17"/>
      <c r="R121" s="14"/>
      <c r="S121" s="17"/>
      <c r="T121" s="14"/>
      <c r="U121" s="17"/>
      <c r="V121" s="17"/>
      <c r="W121" s="17"/>
      <c r="X121" s="17"/>
      <c r="Y121" s="16"/>
      <c r="Z121" s="17"/>
      <c r="AA121" s="17"/>
      <c r="AB121" s="17"/>
      <c r="AC121" s="17"/>
      <c r="AD121" s="17"/>
      <c r="AE121" s="16"/>
    </row>
    <row r="122" spans="1:31" s="37" customFormat="1" ht="17.25" customHeight="1" thickBot="1" thickTop="1">
      <c r="A122" s="263" t="s">
        <v>133</v>
      </c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30"/>
      <c r="O122" s="31" t="s">
        <v>11</v>
      </c>
      <c r="P122" s="41"/>
      <c r="Q122" s="47">
        <f>(Q123+Q124)*100/70</f>
        <v>207194.2857142857</v>
      </c>
      <c r="R122" s="41"/>
      <c r="S122" s="47">
        <v>0</v>
      </c>
      <c r="T122" s="41"/>
      <c r="U122" s="47">
        <v>0</v>
      </c>
      <c r="V122" s="52"/>
      <c r="W122" s="47">
        <v>0</v>
      </c>
      <c r="X122" s="52">
        <v>6000</v>
      </c>
      <c r="Y122" s="47">
        <f>SUM(Y123:Y126)</f>
        <v>0</v>
      </c>
      <c r="Z122" s="36"/>
      <c r="AA122" s="47">
        <v>0</v>
      </c>
      <c r="AB122" s="52"/>
      <c r="AC122" s="47">
        <v>0</v>
      </c>
      <c r="AD122" s="52">
        <v>6000</v>
      </c>
      <c r="AE122" s="47">
        <v>0</v>
      </c>
    </row>
    <row r="123" spans="1:31" s="37" customFormat="1" ht="15" thickTop="1">
      <c r="A123" s="101">
        <v>38</v>
      </c>
      <c r="B123" s="102">
        <v>4</v>
      </c>
      <c r="C123" s="102">
        <v>9</v>
      </c>
      <c r="D123" s="102">
        <v>1</v>
      </c>
      <c r="E123" s="102">
        <v>9</v>
      </c>
      <c r="F123" s="103">
        <v>4</v>
      </c>
      <c r="G123" s="103">
        <v>1</v>
      </c>
      <c r="H123" s="102">
        <v>8</v>
      </c>
      <c r="I123" s="84">
        <v>2</v>
      </c>
      <c r="J123" s="154" t="s">
        <v>8</v>
      </c>
      <c r="K123" s="153"/>
      <c r="L123" s="153"/>
      <c r="M123" s="155"/>
      <c r="N123" s="123"/>
      <c r="O123" s="148" t="s">
        <v>21</v>
      </c>
      <c r="P123" s="41"/>
      <c r="Q123" s="68">
        <v>145036</v>
      </c>
      <c r="R123" s="41"/>
      <c r="S123" s="68">
        <v>0</v>
      </c>
      <c r="T123" s="41"/>
      <c r="U123" s="68">
        <v>0</v>
      </c>
      <c r="V123" s="36"/>
      <c r="W123" s="68">
        <v>0</v>
      </c>
      <c r="X123" s="36"/>
      <c r="Y123" s="68">
        <f>W123</f>
        <v>0</v>
      </c>
      <c r="Z123" s="36"/>
      <c r="AA123" s="68">
        <f>AA122*70/100</f>
        <v>0</v>
      </c>
      <c r="AB123" s="36"/>
      <c r="AC123" s="68">
        <f>AC122*70/100</f>
        <v>0</v>
      </c>
      <c r="AD123" s="36"/>
      <c r="AE123" s="68">
        <f>AE122*70/100</f>
        <v>0</v>
      </c>
    </row>
    <row r="124" spans="1:31" s="37" customFormat="1" ht="14.25">
      <c r="A124" s="101"/>
      <c r="B124" s="102"/>
      <c r="C124" s="102"/>
      <c r="D124" s="102"/>
      <c r="E124" s="102"/>
      <c r="F124" s="103"/>
      <c r="G124" s="103"/>
      <c r="H124" s="102"/>
      <c r="I124" s="248"/>
      <c r="J124" s="149" t="s">
        <v>10</v>
      </c>
      <c r="K124" s="136"/>
      <c r="L124" s="136"/>
      <c r="M124" s="137"/>
      <c r="N124" s="123"/>
      <c r="O124" s="239" t="s">
        <v>22</v>
      </c>
      <c r="P124" s="41"/>
      <c r="Q124" s="69">
        <v>0</v>
      </c>
      <c r="R124" s="41"/>
      <c r="S124" s="69">
        <v>0</v>
      </c>
      <c r="T124" s="41"/>
      <c r="U124" s="69">
        <v>0</v>
      </c>
      <c r="V124" s="36"/>
      <c r="W124" s="69">
        <v>0</v>
      </c>
      <c r="X124" s="36"/>
      <c r="Y124" s="69">
        <f>W124</f>
        <v>0</v>
      </c>
      <c r="Z124" s="36"/>
      <c r="AA124" s="69"/>
      <c r="AB124" s="36"/>
      <c r="AC124" s="69"/>
      <c r="AD124" s="36"/>
      <c r="AE124" s="69"/>
    </row>
    <row r="125" spans="1:31" s="37" customFormat="1" ht="17.25" customHeight="1">
      <c r="A125" s="85"/>
      <c r="B125" s="86"/>
      <c r="C125" s="86"/>
      <c r="D125" s="86"/>
      <c r="E125" s="86"/>
      <c r="F125" s="87"/>
      <c r="G125" s="87"/>
      <c r="H125" s="87"/>
      <c r="I125" s="88"/>
      <c r="J125" s="89" t="s">
        <v>9</v>
      </c>
      <c r="K125" s="94"/>
      <c r="L125" s="94"/>
      <c r="M125" s="95"/>
      <c r="N125" s="34"/>
      <c r="O125" s="67" t="s">
        <v>20</v>
      </c>
      <c r="P125" s="41"/>
      <c r="Q125" s="69">
        <v>0</v>
      </c>
      <c r="R125" s="41"/>
      <c r="S125" s="69">
        <v>0</v>
      </c>
      <c r="T125" s="41"/>
      <c r="U125" s="69">
        <v>0</v>
      </c>
      <c r="V125" s="36"/>
      <c r="W125" s="69">
        <v>0</v>
      </c>
      <c r="X125" s="36"/>
      <c r="Y125" s="69">
        <f>W125</f>
        <v>0</v>
      </c>
      <c r="Z125" s="36"/>
      <c r="AA125" s="69">
        <f>(AA122-AA123)*40/100</f>
        <v>0</v>
      </c>
      <c r="AB125" s="36"/>
      <c r="AC125" s="69">
        <f>(AC122-AC123)*40/100</f>
        <v>0</v>
      </c>
      <c r="AD125" s="36"/>
      <c r="AE125" s="69">
        <f>(AE122-AE123)*40/100</f>
        <v>0</v>
      </c>
    </row>
    <row r="126" spans="1:31" s="22" customFormat="1" ht="17.25" customHeight="1">
      <c r="A126" s="85"/>
      <c r="B126" s="86"/>
      <c r="C126" s="86"/>
      <c r="D126" s="86"/>
      <c r="E126" s="86"/>
      <c r="F126" s="87"/>
      <c r="G126" s="87"/>
      <c r="H126" s="87"/>
      <c r="I126" s="88"/>
      <c r="J126" s="89" t="s">
        <v>9</v>
      </c>
      <c r="K126" s="88"/>
      <c r="L126" s="88"/>
      <c r="M126" s="90"/>
      <c r="N126" s="34"/>
      <c r="O126" s="59" t="s">
        <v>24</v>
      </c>
      <c r="P126" s="26"/>
      <c r="Q126" s="69">
        <f>Q122-Q123-Q125</f>
        <v>62158.28571428571</v>
      </c>
      <c r="R126" s="26"/>
      <c r="S126" s="69">
        <f>S122-S123-S125</f>
        <v>0</v>
      </c>
      <c r="T126" s="26"/>
      <c r="U126" s="69">
        <f>U122-U123-U125</f>
        <v>0</v>
      </c>
      <c r="V126" s="36"/>
      <c r="W126" s="69">
        <f>W122-W123-W125</f>
        <v>0</v>
      </c>
      <c r="X126" s="36"/>
      <c r="Y126" s="69">
        <f>W126</f>
        <v>0</v>
      </c>
      <c r="Z126" s="16"/>
      <c r="AA126" s="69">
        <f>AA122-AA123-AA125</f>
        <v>0</v>
      </c>
      <c r="AB126" s="36"/>
      <c r="AC126" s="69">
        <f>AC122-AC123-AC125</f>
        <v>0</v>
      </c>
      <c r="AD126" s="36"/>
      <c r="AE126" s="69">
        <f>AE122-AE123-AE125</f>
        <v>0</v>
      </c>
    </row>
    <row r="127" spans="1:31" s="33" customFormat="1" ht="17.25" customHeight="1">
      <c r="A127" s="104"/>
      <c r="B127" s="105"/>
      <c r="C127" s="105"/>
      <c r="D127" s="105"/>
      <c r="E127" s="105"/>
      <c r="F127" s="106"/>
      <c r="G127" s="106"/>
      <c r="H127" s="106"/>
      <c r="I127" s="107"/>
      <c r="J127" s="108"/>
      <c r="K127" s="107"/>
      <c r="L127" s="107"/>
      <c r="M127" s="107"/>
      <c r="N127" s="14"/>
      <c r="O127" s="26"/>
      <c r="P127" s="32"/>
      <c r="Q127" s="29"/>
      <c r="R127" s="32"/>
      <c r="S127" s="29"/>
      <c r="T127" s="32"/>
      <c r="U127" s="29"/>
      <c r="V127" s="16"/>
      <c r="W127" s="29"/>
      <c r="X127" s="16"/>
      <c r="Y127" s="29"/>
      <c r="Z127" s="52"/>
      <c r="AA127" s="29"/>
      <c r="AB127" s="16"/>
      <c r="AC127" s="29"/>
      <c r="AD127" s="16"/>
      <c r="AE127" s="29"/>
    </row>
    <row r="128" spans="1:31" s="13" customFormat="1" ht="19.5" customHeight="1">
      <c r="A128" s="104"/>
      <c r="B128" s="112"/>
      <c r="C128" s="105"/>
      <c r="D128" s="82"/>
      <c r="E128" s="82"/>
      <c r="F128" s="82"/>
      <c r="G128" s="82"/>
      <c r="H128" s="82"/>
      <c r="I128" s="82"/>
      <c r="J128" s="82"/>
      <c r="K128" s="82"/>
      <c r="L128" s="82"/>
      <c r="M128" s="111"/>
      <c r="N128" s="14"/>
      <c r="O128" s="14"/>
      <c r="P128" s="14"/>
      <c r="Q128" s="17"/>
      <c r="R128" s="14"/>
      <c r="S128" s="17"/>
      <c r="T128" s="14"/>
      <c r="U128" s="17"/>
      <c r="V128" s="17"/>
      <c r="W128" s="17"/>
      <c r="X128" s="17"/>
      <c r="Y128" s="16"/>
      <c r="Z128" s="17"/>
      <c r="AA128" s="17"/>
      <c r="AB128" s="17"/>
      <c r="AC128" s="17"/>
      <c r="AD128" s="17"/>
      <c r="AE128" s="16"/>
    </row>
    <row r="129" spans="1:31" ht="19.5" customHeight="1" hidden="1">
      <c r="A129" s="110"/>
      <c r="B129" s="117"/>
      <c r="C129" s="82" t="s">
        <v>32</v>
      </c>
      <c r="D129" s="82"/>
      <c r="E129" s="82"/>
      <c r="F129" s="82"/>
      <c r="G129" s="82"/>
      <c r="H129" s="82"/>
      <c r="I129" s="82"/>
      <c r="J129" s="82"/>
      <c r="K129" s="82"/>
      <c r="L129" s="82"/>
      <c r="M129" s="111"/>
      <c r="N129" s="14"/>
      <c r="O129" s="14"/>
      <c r="Q129" s="17"/>
      <c r="S129" s="17"/>
      <c r="U129" s="17"/>
      <c r="V129" s="17"/>
      <c r="W129" s="17"/>
      <c r="X129" s="17"/>
      <c r="Y129" s="16"/>
      <c r="AA129" s="17"/>
      <c r="AB129" s="17"/>
      <c r="AC129" s="17"/>
      <c r="AD129" s="17"/>
      <c r="AE129" s="16"/>
    </row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</sheetData>
  <sheetProtection/>
  <mergeCells count="36">
    <mergeCell ref="Y4:Y6"/>
    <mergeCell ref="U2:Y2"/>
    <mergeCell ref="O4:O6"/>
    <mergeCell ref="A8:M8"/>
    <mergeCell ref="A4:D5"/>
    <mergeCell ref="I4:I5"/>
    <mergeCell ref="J4:M5"/>
    <mergeCell ref="E4:H5"/>
    <mergeCell ref="U4:U6"/>
    <mergeCell ref="W4:W6"/>
    <mergeCell ref="A44:M44"/>
    <mergeCell ref="A56:M56"/>
    <mergeCell ref="A74:M74"/>
    <mergeCell ref="A20:M20"/>
    <mergeCell ref="A26:M26"/>
    <mergeCell ref="A80:M80"/>
    <mergeCell ref="AA2:AE2"/>
    <mergeCell ref="AA4:AA6"/>
    <mergeCell ref="AC4:AC6"/>
    <mergeCell ref="AE4:AE6"/>
    <mergeCell ref="AA3:AE3"/>
    <mergeCell ref="A116:M116"/>
    <mergeCell ref="A50:M50"/>
    <mergeCell ref="A86:M86"/>
    <mergeCell ref="A110:M110"/>
    <mergeCell ref="A92:M92"/>
    <mergeCell ref="A104:M104"/>
    <mergeCell ref="A68:M68"/>
    <mergeCell ref="A62:M62"/>
    <mergeCell ref="A32:M32"/>
    <mergeCell ref="A122:M122"/>
    <mergeCell ref="S4:S6"/>
    <mergeCell ref="Q4:Q6"/>
    <mergeCell ref="A14:M14"/>
    <mergeCell ref="A98:M98"/>
    <mergeCell ref="A38:M38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65" r:id="rId1"/>
  <headerFooter alignWithMargins="0">
    <oddHeader>&amp;L&amp;9Bütçe ve Performans Programı Şube Müdürlüğü&amp;R&amp;D</oddHeader>
    <oddFooter>&amp;L&amp;8&amp;F/Exel/Yasemin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AA2444"/>
  <sheetViews>
    <sheetView zoomScalePageLayoutView="0" workbookViewId="0" topLeftCell="A1">
      <selection activeCell="T20" sqref="T20"/>
    </sheetView>
  </sheetViews>
  <sheetFormatPr defaultColWidth="8.796875" defaultRowHeight="14.25"/>
  <cols>
    <col min="1" max="1" width="2.69921875" style="164" customWidth="1"/>
    <col min="2" max="2" width="2.69921875" style="165" customWidth="1"/>
    <col min="3" max="3" width="4.69921875" style="166" customWidth="1"/>
    <col min="4" max="5" width="4.69921875" style="167" customWidth="1"/>
    <col min="6" max="6" width="4.69921875" style="166" customWidth="1"/>
    <col min="7" max="7" width="1.69921875" style="168" customWidth="1"/>
    <col min="8" max="8" width="42.69921875" style="169" customWidth="1"/>
    <col min="9" max="9" width="1.69921875" style="168" customWidth="1"/>
    <col min="10" max="10" width="29.3984375" style="170" hidden="1" customWidth="1"/>
    <col min="11" max="11" width="1.69921875" style="168" hidden="1" customWidth="1"/>
    <col min="12" max="14" width="14.69921875" style="171" customWidth="1"/>
    <col min="15" max="15" width="1.69921875" style="171" customWidth="1"/>
    <col min="16" max="18" width="13.69921875" style="171" customWidth="1"/>
    <col min="19" max="19" width="1.59765625" style="171" customWidth="1"/>
    <col min="20" max="22" width="16.69921875" style="171" customWidth="1"/>
    <col min="23" max="24" width="1.69921875" style="164" customWidth="1"/>
    <col min="25" max="16384" width="9.09765625" style="164" customWidth="1"/>
  </cols>
  <sheetData>
    <row r="1" ht="9" customHeight="1"/>
    <row r="2" spans="3:8" ht="15.75">
      <c r="C2" s="172" t="s">
        <v>38</v>
      </c>
      <c r="D2" s="173"/>
      <c r="E2" s="173"/>
      <c r="G2" s="166" t="s">
        <v>39</v>
      </c>
      <c r="H2" s="169" t="s">
        <v>40</v>
      </c>
    </row>
    <row r="3" spans="2:23" ht="26.25" customHeight="1">
      <c r="B3" s="298" t="s">
        <v>41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</row>
    <row r="4" spans="2:23" ht="8.25" customHeight="1" thickBot="1">
      <c r="B4" s="174"/>
      <c r="C4" s="175"/>
      <c r="D4" s="176"/>
      <c r="E4" s="176"/>
      <c r="F4" s="175"/>
      <c r="G4" s="175"/>
      <c r="H4" s="177"/>
      <c r="I4" s="175"/>
      <c r="J4" s="178"/>
      <c r="K4" s="175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4"/>
    </row>
    <row r="5" spans="2:23" ht="22.5" customHeight="1" thickTop="1">
      <c r="B5" s="180"/>
      <c r="C5" s="300" t="s">
        <v>42</v>
      </c>
      <c r="D5" s="301"/>
      <c r="E5" s="301"/>
      <c r="F5" s="302"/>
      <c r="H5" s="303" t="s">
        <v>43</v>
      </c>
      <c r="J5" s="305" t="s">
        <v>44</v>
      </c>
      <c r="L5" s="299" t="s">
        <v>46</v>
      </c>
      <c r="M5" s="299"/>
      <c r="N5" s="299"/>
      <c r="O5" s="229"/>
      <c r="P5" s="299" t="s">
        <v>47</v>
      </c>
      <c r="Q5" s="299"/>
      <c r="R5" s="299"/>
      <c r="S5" s="229"/>
      <c r="T5" s="299" t="s">
        <v>48</v>
      </c>
      <c r="U5" s="299"/>
      <c r="V5" s="299"/>
      <c r="W5" s="181"/>
    </row>
    <row r="6" spans="2:23" ht="22.5" customHeight="1">
      <c r="B6" s="180"/>
      <c r="C6" s="182" t="s">
        <v>4</v>
      </c>
      <c r="D6" s="183" t="s">
        <v>5</v>
      </c>
      <c r="E6" s="183" t="s">
        <v>6</v>
      </c>
      <c r="F6" s="182" t="s">
        <v>7</v>
      </c>
      <c r="H6" s="304"/>
      <c r="J6" s="305"/>
      <c r="L6" s="230">
        <v>2018</v>
      </c>
      <c r="M6" s="231">
        <v>2019</v>
      </c>
      <c r="N6" s="231">
        <v>2020</v>
      </c>
      <c r="O6" s="232"/>
      <c r="P6" s="230">
        <v>2018</v>
      </c>
      <c r="Q6" s="231">
        <v>2019</v>
      </c>
      <c r="R6" s="231">
        <v>2020</v>
      </c>
      <c r="S6" s="232"/>
      <c r="T6" s="230">
        <v>2018</v>
      </c>
      <c r="U6" s="231">
        <v>2019</v>
      </c>
      <c r="V6" s="231">
        <v>2020</v>
      </c>
      <c r="W6" s="181"/>
    </row>
    <row r="7" spans="2:23" ht="8.25" customHeight="1">
      <c r="B7" s="184"/>
      <c r="J7" s="185"/>
      <c r="W7" s="181"/>
    </row>
    <row r="8" spans="2:27" s="186" customFormat="1" ht="21.75" customHeight="1" hidden="1">
      <c r="B8" s="187"/>
      <c r="C8" s="188">
        <v>1</v>
      </c>
      <c r="D8" s="189"/>
      <c r="E8" s="189"/>
      <c r="F8" s="188"/>
      <c r="G8" s="190"/>
      <c r="H8" s="191" t="s">
        <v>49</v>
      </c>
      <c r="I8" s="190"/>
      <c r="J8" s="192"/>
      <c r="K8" s="190"/>
      <c r="L8" s="193">
        <f aca="true" t="shared" si="0" ref="L8:N10">L9</f>
        <v>0</v>
      </c>
      <c r="M8" s="193">
        <f t="shared" si="0"/>
        <v>0</v>
      </c>
      <c r="N8" s="193">
        <f t="shared" si="0"/>
        <v>0</v>
      </c>
      <c r="O8" s="194"/>
      <c r="P8" s="193">
        <f aca="true" t="shared" si="1" ref="P8:R10">P9</f>
        <v>0</v>
      </c>
      <c r="Q8" s="193">
        <f t="shared" si="1"/>
        <v>0</v>
      </c>
      <c r="R8" s="193">
        <f t="shared" si="1"/>
        <v>0</v>
      </c>
      <c r="S8" s="194"/>
      <c r="T8" s="193">
        <f aca="true" t="shared" si="2" ref="T8:V10">T9</f>
        <v>0</v>
      </c>
      <c r="U8" s="193">
        <f t="shared" si="2"/>
        <v>0</v>
      </c>
      <c r="V8" s="193">
        <f t="shared" si="2"/>
        <v>0</v>
      </c>
      <c r="W8" s="195"/>
      <c r="X8" s="196"/>
      <c r="Y8" s="196"/>
      <c r="Z8" s="196"/>
      <c r="AA8" s="196"/>
    </row>
    <row r="9" spans="2:27" ht="21.75" customHeight="1" hidden="1">
      <c r="B9" s="184"/>
      <c r="C9" s="197"/>
      <c r="D9" s="198" t="s">
        <v>50</v>
      </c>
      <c r="E9" s="198"/>
      <c r="F9" s="199"/>
      <c r="G9" s="190"/>
      <c r="H9" s="200" t="s">
        <v>51</v>
      </c>
      <c r="I9" s="190"/>
      <c r="J9" s="192"/>
      <c r="K9" s="190"/>
      <c r="L9" s="193">
        <f t="shared" si="0"/>
        <v>0</v>
      </c>
      <c r="M9" s="193">
        <f t="shared" si="0"/>
        <v>0</v>
      </c>
      <c r="N9" s="193">
        <f t="shared" si="0"/>
        <v>0</v>
      </c>
      <c r="P9" s="193">
        <f t="shared" si="1"/>
        <v>0</v>
      </c>
      <c r="Q9" s="193">
        <f t="shared" si="1"/>
        <v>0</v>
      </c>
      <c r="R9" s="193">
        <f t="shared" si="1"/>
        <v>0</v>
      </c>
      <c r="T9" s="193">
        <f t="shared" si="2"/>
        <v>0</v>
      </c>
      <c r="U9" s="193">
        <f t="shared" si="2"/>
        <v>0</v>
      </c>
      <c r="V9" s="193">
        <f t="shared" si="2"/>
        <v>0</v>
      </c>
      <c r="W9" s="202"/>
      <c r="X9" s="203"/>
      <c r="Y9" s="203"/>
      <c r="Z9" s="203"/>
      <c r="AA9" s="203"/>
    </row>
    <row r="10" spans="2:27" ht="21.75" customHeight="1" hidden="1">
      <c r="B10" s="184"/>
      <c r="C10" s="197"/>
      <c r="D10" s="204"/>
      <c r="E10" s="198" t="s">
        <v>52</v>
      </c>
      <c r="F10" s="199"/>
      <c r="G10" s="190"/>
      <c r="H10" s="200" t="s">
        <v>53</v>
      </c>
      <c r="I10" s="190"/>
      <c r="J10" s="192"/>
      <c r="K10" s="190"/>
      <c r="L10" s="193">
        <f t="shared" si="0"/>
        <v>0</v>
      </c>
      <c r="M10" s="193">
        <f t="shared" si="0"/>
        <v>0</v>
      </c>
      <c r="N10" s="193">
        <f t="shared" si="0"/>
        <v>0</v>
      </c>
      <c r="P10" s="193">
        <f t="shared" si="1"/>
        <v>0</v>
      </c>
      <c r="Q10" s="193">
        <f t="shared" si="1"/>
        <v>0</v>
      </c>
      <c r="R10" s="193">
        <f t="shared" si="1"/>
        <v>0</v>
      </c>
      <c r="T10" s="193">
        <f t="shared" si="2"/>
        <v>0</v>
      </c>
      <c r="U10" s="193">
        <f t="shared" si="2"/>
        <v>0</v>
      </c>
      <c r="V10" s="193">
        <f t="shared" si="2"/>
        <v>0</v>
      </c>
      <c r="W10" s="202"/>
      <c r="X10" s="203"/>
      <c r="Y10" s="203"/>
      <c r="Z10" s="203"/>
      <c r="AA10" s="203"/>
    </row>
    <row r="11" spans="2:27" ht="21.75" customHeight="1" hidden="1">
      <c r="B11" s="184"/>
      <c r="C11" s="197"/>
      <c r="D11" s="204"/>
      <c r="E11" s="204"/>
      <c r="F11" s="197">
        <v>90</v>
      </c>
      <c r="G11" s="205"/>
      <c r="H11" s="206" t="s">
        <v>54</v>
      </c>
      <c r="I11" s="205"/>
      <c r="J11" s="192"/>
      <c r="K11" s="205"/>
      <c r="L11" s="207">
        <v>0</v>
      </c>
      <c r="M11" s="207">
        <v>0</v>
      </c>
      <c r="N11" s="207">
        <v>0</v>
      </c>
      <c r="P11" s="207">
        <v>0</v>
      </c>
      <c r="Q11" s="207">
        <v>0</v>
      </c>
      <c r="R11" s="207">
        <v>0</v>
      </c>
      <c r="T11" s="207">
        <v>0</v>
      </c>
      <c r="U11" s="207">
        <v>0</v>
      </c>
      <c r="V11" s="207">
        <v>0</v>
      </c>
      <c r="W11" s="202"/>
      <c r="X11" s="203"/>
      <c r="Y11" s="203"/>
      <c r="Z11" s="203"/>
      <c r="AA11" s="203"/>
    </row>
    <row r="12" spans="2:27" ht="21.75" customHeight="1" hidden="1">
      <c r="B12" s="184"/>
      <c r="C12" s="197"/>
      <c r="D12" s="204"/>
      <c r="E12" s="204"/>
      <c r="F12" s="197"/>
      <c r="G12" s="205"/>
      <c r="H12" s="206"/>
      <c r="I12" s="205"/>
      <c r="J12" s="192"/>
      <c r="K12" s="205"/>
      <c r="L12" s="207"/>
      <c r="M12" s="207"/>
      <c r="N12" s="207"/>
      <c r="P12" s="207"/>
      <c r="Q12" s="207"/>
      <c r="R12" s="207"/>
      <c r="T12" s="207"/>
      <c r="U12" s="207"/>
      <c r="V12" s="207"/>
      <c r="W12" s="202"/>
      <c r="X12" s="203"/>
      <c r="Y12" s="203"/>
      <c r="Z12" s="203"/>
      <c r="AA12" s="203"/>
    </row>
    <row r="13" spans="2:27" ht="21.75" customHeight="1">
      <c r="B13" s="184"/>
      <c r="C13" s="199">
        <v>3</v>
      </c>
      <c r="D13" s="198"/>
      <c r="E13" s="198"/>
      <c r="F13" s="199"/>
      <c r="G13" s="190"/>
      <c r="H13" s="200" t="s">
        <v>55</v>
      </c>
      <c r="I13" s="190"/>
      <c r="J13" s="192"/>
      <c r="K13" s="190"/>
      <c r="L13" s="201">
        <f>L14+L32</f>
        <v>766000</v>
      </c>
      <c r="M13" s="201">
        <f>M14+M32</f>
        <v>812000</v>
      </c>
      <c r="N13" s="201">
        <f>N14+N32</f>
        <v>812000</v>
      </c>
      <c r="P13" s="201">
        <f>P14+P32</f>
        <v>419000</v>
      </c>
      <c r="Q13" s="201">
        <f>Q14+Q32</f>
        <v>442000</v>
      </c>
      <c r="R13" s="201">
        <f>R14+R32</f>
        <v>442000</v>
      </c>
      <c r="T13" s="201">
        <f>T14+T32</f>
        <v>20403000</v>
      </c>
      <c r="U13" s="201">
        <f>U14+U32</f>
        <v>21584000</v>
      </c>
      <c r="V13" s="201">
        <f>V14+V32</f>
        <v>21584000</v>
      </c>
      <c r="W13" s="202"/>
      <c r="X13" s="203"/>
      <c r="Y13" s="203"/>
      <c r="Z13" s="203"/>
      <c r="AA13" s="203"/>
    </row>
    <row r="14" spans="2:27" s="186" customFormat="1" ht="21.75" customHeight="1">
      <c r="B14" s="187"/>
      <c r="C14" s="199"/>
      <c r="D14" s="198" t="s">
        <v>52</v>
      </c>
      <c r="E14" s="198"/>
      <c r="F14" s="199"/>
      <c r="G14" s="190"/>
      <c r="H14" s="200" t="s">
        <v>56</v>
      </c>
      <c r="I14" s="190"/>
      <c r="J14" s="192"/>
      <c r="K14" s="190"/>
      <c r="L14" s="201">
        <f>L15+L18+L20</f>
        <v>766000</v>
      </c>
      <c r="M14" s="201">
        <f>M15+M18+M20</f>
        <v>812000</v>
      </c>
      <c r="N14" s="201">
        <f>N15+N18+N20</f>
        <v>812000</v>
      </c>
      <c r="O14" s="194"/>
      <c r="P14" s="201">
        <f>P15+P18+P20</f>
        <v>0</v>
      </c>
      <c r="Q14" s="201">
        <f>Q15+Q18+Q20</f>
        <v>0</v>
      </c>
      <c r="R14" s="201">
        <f>R15+R18+R20</f>
        <v>0</v>
      </c>
      <c r="S14" s="194"/>
      <c r="T14" s="201">
        <f>T15+T18+T20</f>
        <v>20271000</v>
      </c>
      <c r="U14" s="201">
        <f>U15+U18+U20</f>
        <v>21445000</v>
      </c>
      <c r="V14" s="201">
        <f>V15+V18+V20</f>
        <v>21445000</v>
      </c>
      <c r="W14" s="195"/>
      <c r="X14" s="196"/>
      <c r="Y14" s="196"/>
      <c r="Z14" s="196"/>
      <c r="AA14" s="196"/>
    </row>
    <row r="15" spans="2:27" s="186" customFormat="1" ht="21.75" customHeight="1">
      <c r="B15" s="187"/>
      <c r="C15" s="199"/>
      <c r="D15" s="198"/>
      <c r="E15" s="198" t="s">
        <v>52</v>
      </c>
      <c r="F15" s="199"/>
      <c r="G15" s="190"/>
      <c r="H15" s="200" t="s">
        <v>57</v>
      </c>
      <c r="I15" s="190"/>
      <c r="J15" s="192"/>
      <c r="K15" s="190"/>
      <c r="L15" s="201">
        <f>SUM(L16+L17)</f>
        <v>0</v>
      </c>
      <c r="M15" s="201">
        <f>SUM(M16+M17)</f>
        <v>0</v>
      </c>
      <c r="N15" s="201">
        <f>SUM(N16+N17)</f>
        <v>0</v>
      </c>
      <c r="O15" s="194"/>
      <c r="P15" s="201">
        <f>SUM(P16+P17)</f>
        <v>0</v>
      </c>
      <c r="Q15" s="201">
        <f>SUM(Q16+Q17)</f>
        <v>0</v>
      </c>
      <c r="R15" s="201">
        <f>SUM(R16+R17)</f>
        <v>0</v>
      </c>
      <c r="S15" s="194"/>
      <c r="T15" s="201">
        <f>SUM(T16+T17)</f>
        <v>0</v>
      </c>
      <c r="U15" s="201">
        <f>SUM(U16+U17)</f>
        <v>0</v>
      </c>
      <c r="V15" s="201">
        <f>SUM(V16+V17)</f>
        <v>0</v>
      </c>
      <c r="W15" s="195"/>
      <c r="X15" s="196"/>
      <c r="Y15" s="196"/>
      <c r="Z15" s="196"/>
      <c r="AA15" s="196"/>
    </row>
    <row r="16" spans="2:27" s="186" customFormat="1" ht="21.75" customHeight="1">
      <c r="B16" s="187"/>
      <c r="C16" s="199"/>
      <c r="D16" s="198"/>
      <c r="E16" s="198"/>
      <c r="F16" s="197">
        <v>1</v>
      </c>
      <c r="G16" s="205"/>
      <c r="H16" s="206" t="s">
        <v>58</v>
      </c>
      <c r="I16" s="205"/>
      <c r="J16" s="192" t="s">
        <v>59</v>
      </c>
      <c r="K16" s="205"/>
      <c r="L16" s="207">
        <v>0</v>
      </c>
      <c r="M16" s="207">
        <v>0</v>
      </c>
      <c r="N16" s="207">
        <v>0</v>
      </c>
      <c r="O16" s="171"/>
      <c r="P16" s="207">
        <v>0</v>
      </c>
      <c r="Q16" s="207">
        <v>0</v>
      </c>
      <c r="R16" s="207">
        <v>0</v>
      </c>
      <c r="S16" s="171"/>
      <c r="T16" s="207">
        <v>0</v>
      </c>
      <c r="U16" s="207">
        <v>0</v>
      </c>
      <c r="V16" s="207">
        <v>0</v>
      </c>
      <c r="W16" s="195"/>
      <c r="X16" s="196"/>
      <c r="Y16" s="196"/>
      <c r="Z16" s="196"/>
      <c r="AA16" s="196"/>
    </row>
    <row r="17" spans="2:27" s="186" customFormat="1" ht="21.75" customHeight="1">
      <c r="B17" s="187"/>
      <c r="C17" s="199"/>
      <c r="D17" s="198"/>
      <c r="E17" s="198"/>
      <c r="F17" s="197">
        <v>2</v>
      </c>
      <c r="G17" s="205"/>
      <c r="H17" s="206" t="s">
        <v>60</v>
      </c>
      <c r="I17" s="205"/>
      <c r="J17" s="192"/>
      <c r="K17" s="205"/>
      <c r="L17" s="207">
        <v>0</v>
      </c>
      <c r="M17" s="207">
        <v>0</v>
      </c>
      <c r="N17" s="207">
        <v>0</v>
      </c>
      <c r="O17" s="171"/>
      <c r="P17" s="207">
        <v>0</v>
      </c>
      <c r="Q17" s="207">
        <v>0</v>
      </c>
      <c r="R17" s="207">
        <v>0</v>
      </c>
      <c r="S17" s="171"/>
      <c r="T17" s="207">
        <v>0</v>
      </c>
      <c r="U17" s="207">
        <v>0</v>
      </c>
      <c r="V17" s="207">
        <v>0</v>
      </c>
      <c r="W17" s="195"/>
      <c r="X17" s="196"/>
      <c r="Y17" s="196"/>
      <c r="Z17" s="196"/>
      <c r="AA17" s="196"/>
    </row>
    <row r="18" spans="2:27" ht="21.75" customHeight="1" hidden="1">
      <c r="B18" s="184"/>
      <c r="C18" s="199"/>
      <c r="D18" s="208"/>
      <c r="E18" s="198" t="s">
        <v>61</v>
      </c>
      <c r="F18" s="199"/>
      <c r="G18" s="190"/>
      <c r="H18" s="200" t="s">
        <v>62</v>
      </c>
      <c r="I18" s="190"/>
      <c r="J18" s="192"/>
      <c r="K18" s="190"/>
      <c r="L18" s="201">
        <f>L19</f>
        <v>0</v>
      </c>
      <c r="M18" s="201">
        <f>M19</f>
        <v>0</v>
      </c>
      <c r="N18" s="201">
        <f>N19</f>
        <v>0</v>
      </c>
      <c r="P18" s="201">
        <f>P19</f>
        <v>0</v>
      </c>
      <c r="Q18" s="201">
        <f>Q19</f>
        <v>0</v>
      </c>
      <c r="R18" s="201">
        <f>R19</f>
        <v>0</v>
      </c>
      <c r="T18" s="201">
        <f>T19</f>
        <v>0</v>
      </c>
      <c r="U18" s="201">
        <f>U19</f>
        <v>0</v>
      </c>
      <c r="V18" s="201">
        <f>V19</f>
        <v>0</v>
      </c>
      <c r="W18" s="202"/>
      <c r="X18" s="203"/>
      <c r="Y18" s="203"/>
      <c r="Z18" s="203"/>
      <c r="AA18" s="203"/>
    </row>
    <row r="19" spans="2:27" ht="21.75" customHeight="1" hidden="1">
      <c r="B19" s="184"/>
      <c r="C19" s="199"/>
      <c r="D19" s="209"/>
      <c r="E19" s="209"/>
      <c r="F19" s="197" t="s">
        <v>63</v>
      </c>
      <c r="G19" s="205"/>
      <c r="H19" s="206" t="s">
        <v>64</v>
      </c>
      <c r="I19" s="205"/>
      <c r="J19" s="192"/>
      <c r="K19" s="205"/>
      <c r="L19" s="207">
        <v>0</v>
      </c>
      <c r="M19" s="207">
        <v>0</v>
      </c>
      <c r="N19" s="207">
        <v>0</v>
      </c>
      <c r="P19" s="207">
        <v>0</v>
      </c>
      <c r="Q19" s="207">
        <v>0</v>
      </c>
      <c r="R19" s="207">
        <v>0</v>
      </c>
      <c r="T19" s="207">
        <v>0</v>
      </c>
      <c r="U19" s="207">
        <v>0</v>
      </c>
      <c r="V19" s="207">
        <v>0</v>
      </c>
      <c r="W19" s="202"/>
      <c r="X19" s="203"/>
      <c r="Y19" s="203"/>
      <c r="Z19" s="203"/>
      <c r="AA19" s="203"/>
    </row>
    <row r="20" spans="2:27" ht="21.75" customHeight="1">
      <c r="B20" s="184"/>
      <c r="C20" s="199"/>
      <c r="D20" s="209"/>
      <c r="E20" s="198" t="s">
        <v>61</v>
      </c>
      <c r="F20" s="199"/>
      <c r="G20" s="190"/>
      <c r="H20" s="200" t="s">
        <v>65</v>
      </c>
      <c r="I20" s="190"/>
      <c r="J20" s="192"/>
      <c r="K20" s="190"/>
      <c r="L20" s="201">
        <f>SUM(L21:L31)</f>
        <v>766000</v>
      </c>
      <c r="M20" s="201">
        <f>SUM(M21:M31)</f>
        <v>812000</v>
      </c>
      <c r="N20" s="201">
        <f>SUM(N21:N31)</f>
        <v>812000</v>
      </c>
      <c r="P20" s="201">
        <f>SUM(P21:P31)</f>
        <v>0</v>
      </c>
      <c r="Q20" s="201">
        <f>SUM(Q21:Q31)</f>
        <v>0</v>
      </c>
      <c r="R20" s="201">
        <f>SUM(R21:R31)</f>
        <v>0</v>
      </c>
      <c r="T20" s="201">
        <f>SUM(T21:T31)</f>
        <v>20271000</v>
      </c>
      <c r="U20" s="201">
        <f>SUM(U21:U31)</f>
        <v>21445000</v>
      </c>
      <c r="V20" s="201">
        <f>SUM(V21:V31)</f>
        <v>21445000</v>
      </c>
      <c r="W20" s="202"/>
      <c r="X20" s="203"/>
      <c r="Y20" s="203"/>
      <c r="Z20" s="203"/>
      <c r="AA20" s="203"/>
    </row>
    <row r="21" spans="2:27" ht="21.75" customHeight="1" hidden="1">
      <c r="B21" s="184"/>
      <c r="C21" s="199"/>
      <c r="D21" s="209"/>
      <c r="E21" s="209"/>
      <c r="F21" s="197">
        <v>2</v>
      </c>
      <c r="G21" s="205"/>
      <c r="H21" s="206" t="s">
        <v>66</v>
      </c>
      <c r="I21" s="205"/>
      <c r="J21" s="192" t="s">
        <v>67</v>
      </c>
      <c r="K21" s="205"/>
      <c r="L21" s="207">
        <v>0</v>
      </c>
      <c r="M21" s="207">
        <v>0</v>
      </c>
      <c r="N21" s="207">
        <v>0</v>
      </c>
      <c r="P21" s="207">
        <v>0</v>
      </c>
      <c r="Q21" s="207">
        <v>0</v>
      </c>
      <c r="R21" s="207">
        <v>0</v>
      </c>
      <c r="T21" s="207">
        <v>0</v>
      </c>
      <c r="U21" s="207">
        <v>0</v>
      </c>
      <c r="V21" s="207">
        <v>0</v>
      </c>
      <c r="W21" s="202"/>
      <c r="X21" s="203"/>
      <c r="Y21" s="203"/>
      <c r="Z21" s="203"/>
      <c r="AA21" s="203"/>
    </row>
    <row r="22" spans="2:27" ht="21.75" customHeight="1" hidden="1">
      <c r="B22" s="184"/>
      <c r="C22" s="199"/>
      <c r="D22" s="209"/>
      <c r="E22" s="209"/>
      <c r="F22" s="197">
        <v>4</v>
      </c>
      <c r="G22" s="205"/>
      <c r="H22" s="206" t="s">
        <v>68</v>
      </c>
      <c r="I22" s="205"/>
      <c r="J22" s="192" t="s">
        <v>69</v>
      </c>
      <c r="K22" s="205"/>
      <c r="L22" s="207">
        <v>0</v>
      </c>
      <c r="M22" s="207">
        <v>0</v>
      </c>
      <c r="N22" s="207">
        <v>0</v>
      </c>
      <c r="P22" s="207">
        <v>0</v>
      </c>
      <c r="Q22" s="207">
        <v>0</v>
      </c>
      <c r="R22" s="207">
        <v>0</v>
      </c>
      <c r="T22" s="207">
        <v>0</v>
      </c>
      <c r="U22" s="207">
        <v>0</v>
      </c>
      <c r="V22" s="207">
        <v>0</v>
      </c>
      <c r="W22" s="202"/>
      <c r="X22" s="203"/>
      <c r="Y22" s="203"/>
      <c r="Z22" s="203"/>
      <c r="AA22" s="203"/>
    </row>
    <row r="23" spans="2:27" ht="21.75" customHeight="1">
      <c r="B23" s="184"/>
      <c r="C23" s="199"/>
      <c r="D23" s="209"/>
      <c r="E23" s="209"/>
      <c r="F23" s="197">
        <v>29</v>
      </c>
      <c r="G23" s="205"/>
      <c r="H23" s="206" t="s">
        <v>70</v>
      </c>
      <c r="I23" s="205"/>
      <c r="J23" s="192" t="s">
        <v>71</v>
      </c>
      <c r="K23" s="205"/>
      <c r="L23" s="207">
        <v>0</v>
      </c>
      <c r="M23" s="207">
        <v>0</v>
      </c>
      <c r="N23" s="207">
        <v>0</v>
      </c>
      <c r="P23" s="207">
        <v>0</v>
      </c>
      <c r="Q23" s="207">
        <v>0</v>
      </c>
      <c r="R23" s="207">
        <v>0</v>
      </c>
      <c r="T23" s="207">
        <v>1423000</v>
      </c>
      <c r="U23" s="207">
        <v>1521000</v>
      </c>
      <c r="V23" s="207">
        <v>1521000</v>
      </c>
      <c r="W23" s="202"/>
      <c r="X23" s="203"/>
      <c r="Y23" s="203"/>
      <c r="Z23" s="203"/>
      <c r="AA23" s="203"/>
    </row>
    <row r="24" spans="2:27" ht="21.75" customHeight="1" hidden="1">
      <c r="B24" s="184"/>
      <c r="C24" s="199"/>
      <c r="D24" s="209"/>
      <c r="E24" s="209"/>
      <c r="F24" s="197">
        <v>30</v>
      </c>
      <c r="G24" s="205"/>
      <c r="H24" s="206" t="s">
        <v>72</v>
      </c>
      <c r="I24" s="205"/>
      <c r="J24" s="192"/>
      <c r="K24" s="205"/>
      <c r="L24" s="207">
        <v>0</v>
      </c>
      <c r="M24" s="207">
        <v>0</v>
      </c>
      <c r="N24" s="207">
        <v>0</v>
      </c>
      <c r="P24" s="207">
        <v>0</v>
      </c>
      <c r="Q24" s="207">
        <v>0</v>
      </c>
      <c r="R24" s="207">
        <v>0</v>
      </c>
      <c r="T24" s="207">
        <v>0</v>
      </c>
      <c r="U24" s="207">
        <v>0</v>
      </c>
      <c r="V24" s="207">
        <v>0</v>
      </c>
      <c r="W24" s="202"/>
      <c r="X24" s="203"/>
      <c r="Y24" s="203"/>
      <c r="Z24" s="203"/>
      <c r="AA24" s="203"/>
    </row>
    <row r="25" spans="2:27" ht="21.75" customHeight="1">
      <c r="B25" s="184"/>
      <c r="C25" s="199"/>
      <c r="D25" s="209"/>
      <c r="E25" s="209"/>
      <c r="F25" s="197">
        <v>31</v>
      </c>
      <c r="G25" s="205"/>
      <c r="H25" s="206" t="s">
        <v>73</v>
      </c>
      <c r="I25" s="205"/>
      <c r="J25" s="192" t="s">
        <v>74</v>
      </c>
      <c r="K25" s="205"/>
      <c r="L25" s="207">
        <v>0</v>
      </c>
      <c r="M25" s="207">
        <v>0</v>
      </c>
      <c r="N25" s="207">
        <v>0</v>
      </c>
      <c r="P25" s="207">
        <v>0</v>
      </c>
      <c r="Q25" s="207">
        <v>0</v>
      </c>
      <c r="R25" s="207">
        <v>0</v>
      </c>
      <c r="T25" s="207">
        <f>'İkinci Öğretim'!U12</f>
        <v>55000</v>
      </c>
      <c r="U25" s="207">
        <f>'İkinci Öğretim'!W12</f>
        <v>60000</v>
      </c>
      <c r="V25" s="207">
        <f>'İkinci Öğretim'!Y12</f>
        <v>60000</v>
      </c>
      <c r="W25" s="202"/>
      <c r="X25" s="203"/>
      <c r="Y25" s="203"/>
      <c r="Z25" s="203"/>
      <c r="AA25" s="203"/>
    </row>
    <row r="26" spans="2:27" ht="21.75" customHeight="1">
      <c r="B26" s="184"/>
      <c r="C26" s="199"/>
      <c r="D26" s="209"/>
      <c r="E26" s="209"/>
      <c r="F26" s="197">
        <v>32</v>
      </c>
      <c r="G26" s="205"/>
      <c r="H26" s="206" t="s">
        <v>75</v>
      </c>
      <c r="I26" s="205"/>
      <c r="J26" s="192" t="s">
        <v>76</v>
      </c>
      <c r="K26" s="205"/>
      <c r="L26" s="207">
        <v>0</v>
      </c>
      <c r="M26" s="207">
        <v>0</v>
      </c>
      <c r="N26" s="207">
        <v>0</v>
      </c>
      <c r="P26" s="207">
        <v>0</v>
      </c>
      <c r="Q26" s="207">
        <v>0</v>
      </c>
      <c r="R26" s="207">
        <v>0</v>
      </c>
      <c r="T26" s="207">
        <v>0</v>
      </c>
      <c r="U26" s="207">
        <v>0</v>
      </c>
      <c r="V26" s="207">
        <v>0</v>
      </c>
      <c r="W26" s="202"/>
      <c r="X26" s="203"/>
      <c r="Y26" s="203"/>
      <c r="Z26" s="203"/>
      <c r="AA26" s="203"/>
    </row>
    <row r="27" spans="2:27" ht="21.75" customHeight="1">
      <c r="B27" s="184"/>
      <c r="C27" s="199"/>
      <c r="D27" s="209"/>
      <c r="E27" s="209"/>
      <c r="F27" s="197">
        <v>33</v>
      </c>
      <c r="G27" s="205"/>
      <c r="H27" s="206" t="s">
        <v>77</v>
      </c>
      <c r="I27" s="205"/>
      <c r="J27" s="192" t="s">
        <v>78</v>
      </c>
      <c r="K27" s="205"/>
      <c r="L27" s="207">
        <f>'Tezsiz Y.Lisans'!U12</f>
        <v>766000</v>
      </c>
      <c r="M27" s="207">
        <f>'Tezsiz Y.Lisans'!W12</f>
        <v>812000</v>
      </c>
      <c r="N27" s="207">
        <f>'Tezsiz Y.Lisans'!Y12</f>
        <v>812000</v>
      </c>
      <c r="P27" s="207">
        <v>0</v>
      </c>
      <c r="Q27" s="207">
        <v>0</v>
      </c>
      <c r="R27" s="207">
        <v>0</v>
      </c>
      <c r="T27" s="207">
        <v>0</v>
      </c>
      <c r="U27" s="207">
        <v>0</v>
      </c>
      <c r="V27" s="207">
        <v>0</v>
      </c>
      <c r="W27" s="202"/>
      <c r="X27" s="203"/>
      <c r="Y27" s="203"/>
      <c r="Z27" s="203"/>
      <c r="AA27" s="203"/>
    </row>
    <row r="28" spans="2:27" ht="46.5" customHeight="1">
      <c r="B28" s="184"/>
      <c r="C28" s="199"/>
      <c r="D28" s="209"/>
      <c r="E28" s="209"/>
      <c r="F28" s="197">
        <v>36</v>
      </c>
      <c r="G28" s="205"/>
      <c r="H28" s="206" t="s">
        <v>79</v>
      </c>
      <c r="I28" s="205"/>
      <c r="J28" s="192" t="s">
        <v>80</v>
      </c>
      <c r="K28" s="205"/>
      <c r="L28" s="207">
        <v>0</v>
      </c>
      <c r="M28" s="207">
        <v>0</v>
      </c>
      <c r="N28" s="207">
        <v>0</v>
      </c>
      <c r="P28" s="207">
        <v>0</v>
      </c>
      <c r="Q28" s="207">
        <v>0</v>
      </c>
      <c r="R28" s="207">
        <v>0</v>
      </c>
      <c r="T28" s="207">
        <v>0</v>
      </c>
      <c r="U28" s="207">
        <v>0</v>
      </c>
      <c r="V28" s="207">
        <v>0</v>
      </c>
      <c r="W28" s="202"/>
      <c r="X28" s="203"/>
      <c r="Y28" s="203"/>
      <c r="Z28" s="203"/>
      <c r="AA28" s="203"/>
    </row>
    <row r="29" spans="2:27" ht="36" customHeight="1">
      <c r="B29" s="184"/>
      <c r="C29" s="199"/>
      <c r="D29" s="209"/>
      <c r="E29" s="209"/>
      <c r="F29" s="197">
        <v>38</v>
      </c>
      <c r="G29" s="205"/>
      <c r="H29" s="206" t="s">
        <v>81</v>
      </c>
      <c r="I29" s="205"/>
      <c r="J29" s="192" t="s">
        <v>82</v>
      </c>
      <c r="K29" s="205"/>
      <c r="L29" s="207">
        <v>0</v>
      </c>
      <c r="M29" s="207">
        <v>0</v>
      </c>
      <c r="N29" s="207">
        <v>0</v>
      </c>
      <c r="P29" s="207">
        <v>0</v>
      </c>
      <c r="Q29" s="207">
        <v>0</v>
      </c>
      <c r="R29" s="207">
        <v>0</v>
      </c>
      <c r="T29" s="207">
        <v>14532000</v>
      </c>
      <c r="U29" s="207">
        <v>15360000</v>
      </c>
      <c r="V29" s="207">
        <v>15360000</v>
      </c>
      <c r="W29" s="202"/>
      <c r="X29" s="203"/>
      <c r="Y29" s="203"/>
      <c r="Z29" s="203"/>
      <c r="AA29" s="203"/>
    </row>
    <row r="30" spans="2:27" ht="36" customHeight="1">
      <c r="B30" s="184"/>
      <c r="C30" s="199"/>
      <c r="D30" s="209"/>
      <c r="E30" s="209"/>
      <c r="F30" s="197">
        <v>40</v>
      </c>
      <c r="G30" s="205"/>
      <c r="H30" s="206" t="s">
        <v>83</v>
      </c>
      <c r="I30" s="205"/>
      <c r="J30" s="192" t="s">
        <v>82</v>
      </c>
      <c r="K30" s="205"/>
      <c r="L30" s="207">
        <v>0</v>
      </c>
      <c r="M30" s="207">
        <v>0</v>
      </c>
      <c r="N30" s="207">
        <v>0</v>
      </c>
      <c r="P30" s="207">
        <v>0</v>
      </c>
      <c r="Q30" s="207">
        <v>0</v>
      </c>
      <c r="R30" s="207">
        <v>0</v>
      </c>
      <c r="T30" s="207">
        <v>154000</v>
      </c>
      <c r="U30" s="207">
        <v>163000</v>
      </c>
      <c r="V30" s="207">
        <v>163000</v>
      </c>
      <c r="W30" s="202"/>
      <c r="X30" s="203"/>
      <c r="Y30" s="203"/>
      <c r="Z30" s="203"/>
      <c r="AA30" s="203"/>
    </row>
    <row r="31" spans="2:27" ht="36" customHeight="1">
      <c r="B31" s="184"/>
      <c r="C31" s="199"/>
      <c r="D31" s="209"/>
      <c r="E31" s="209"/>
      <c r="F31" s="197">
        <v>99</v>
      </c>
      <c r="G31" s="205"/>
      <c r="H31" s="206" t="s">
        <v>84</v>
      </c>
      <c r="I31" s="205"/>
      <c r="J31" s="192" t="s">
        <v>82</v>
      </c>
      <c r="K31" s="205"/>
      <c r="L31" s="207">
        <v>0</v>
      </c>
      <c r="M31" s="207">
        <v>0</v>
      </c>
      <c r="N31" s="207">
        <v>0</v>
      </c>
      <c r="P31" s="207">
        <v>0</v>
      </c>
      <c r="Q31" s="207">
        <v>0</v>
      </c>
      <c r="R31" s="207">
        <v>0</v>
      </c>
      <c r="T31" s="207">
        <v>4107000</v>
      </c>
      <c r="U31" s="207">
        <v>4341000</v>
      </c>
      <c r="V31" s="207">
        <v>4341000</v>
      </c>
      <c r="W31" s="202"/>
      <c r="X31" s="203"/>
      <c r="Y31" s="203"/>
      <c r="Z31" s="203"/>
      <c r="AA31" s="203"/>
    </row>
    <row r="32" spans="2:27" s="186" customFormat="1" ht="21.75" customHeight="1">
      <c r="B32" s="187"/>
      <c r="C32" s="199"/>
      <c r="D32" s="198" t="s">
        <v>85</v>
      </c>
      <c r="E32" s="198"/>
      <c r="F32" s="199"/>
      <c r="G32" s="190"/>
      <c r="H32" s="200" t="s">
        <v>86</v>
      </c>
      <c r="I32" s="190"/>
      <c r="J32" s="192"/>
      <c r="K32" s="190"/>
      <c r="L32" s="201">
        <f>L33</f>
        <v>0</v>
      </c>
      <c r="M32" s="201">
        <f>M33</f>
        <v>0</v>
      </c>
      <c r="N32" s="201">
        <f>N33</f>
        <v>0</v>
      </c>
      <c r="O32" s="194"/>
      <c r="P32" s="201">
        <f>P33</f>
        <v>419000</v>
      </c>
      <c r="Q32" s="201">
        <f>Q33</f>
        <v>442000</v>
      </c>
      <c r="R32" s="201">
        <f>R33</f>
        <v>442000</v>
      </c>
      <c r="S32" s="194"/>
      <c r="T32" s="201">
        <f>T33</f>
        <v>132000</v>
      </c>
      <c r="U32" s="201">
        <f>U33</f>
        <v>139000</v>
      </c>
      <c r="V32" s="201">
        <f>V33</f>
        <v>139000</v>
      </c>
      <c r="W32" s="195"/>
      <c r="X32" s="196"/>
      <c r="Y32" s="196"/>
      <c r="Z32" s="196"/>
      <c r="AA32" s="196"/>
    </row>
    <row r="33" spans="2:27" ht="21.75" customHeight="1">
      <c r="B33" s="184"/>
      <c r="C33" s="199"/>
      <c r="D33" s="209"/>
      <c r="E33" s="198" t="s">
        <v>52</v>
      </c>
      <c r="F33" s="199"/>
      <c r="G33" s="190"/>
      <c r="H33" s="200" t="s">
        <v>87</v>
      </c>
      <c r="I33" s="190"/>
      <c r="J33" s="192"/>
      <c r="K33" s="190"/>
      <c r="L33" s="201">
        <f>SUM(L34:L36)</f>
        <v>0</v>
      </c>
      <c r="M33" s="201">
        <f>SUM(M34:M36)</f>
        <v>0</v>
      </c>
      <c r="N33" s="201">
        <f>SUM(N34:N36)</f>
        <v>0</v>
      </c>
      <c r="O33" s="194"/>
      <c r="P33" s="201">
        <f>SUM(P34:P36)</f>
        <v>419000</v>
      </c>
      <c r="Q33" s="201">
        <f>SUM(Q34:Q36)</f>
        <v>442000</v>
      </c>
      <c r="R33" s="201">
        <f>SUM(R34:R36)</f>
        <v>442000</v>
      </c>
      <c r="S33" s="194"/>
      <c r="T33" s="201">
        <f>SUM(T34:T36)</f>
        <v>132000</v>
      </c>
      <c r="U33" s="201">
        <f>SUM(U34:U36)</f>
        <v>139000</v>
      </c>
      <c r="V33" s="201">
        <f>SUM(V34:V36)</f>
        <v>139000</v>
      </c>
      <c r="W33" s="202"/>
      <c r="X33" s="203"/>
      <c r="Y33" s="203"/>
      <c r="Z33" s="203"/>
      <c r="AA33" s="203"/>
    </row>
    <row r="34" spans="2:27" ht="21.75" customHeight="1">
      <c r="B34" s="184"/>
      <c r="C34" s="199"/>
      <c r="D34" s="209"/>
      <c r="E34" s="209"/>
      <c r="F34" s="197">
        <v>4</v>
      </c>
      <c r="G34" s="205"/>
      <c r="H34" s="206" t="s">
        <v>88</v>
      </c>
      <c r="I34" s="205"/>
      <c r="J34" s="192"/>
      <c r="K34" s="205"/>
      <c r="L34" s="207">
        <v>0</v>
      </c>
      <c r="M34" s="207">
        <v>0</v>
      </c>
      <c r="N34" s="207">
        <v>0</v>
      </c>
      <c r="P34" s="207">
        <v>0</v>
      </c>
      <c r="Q34" s="207">
        <v>0</v>
      </c>
      <c r="R34" s="207">
        <v>0</v>
      </c>
      <c r="T34" s="207">
        <v>5000</v>
      </c>
      <c r="U34" s="207">
        <v>5000</v>
      </c>
      <c r="V34" s="207">
        <v>5000</v>
      </c>
      <c r="W34" s="202"/>
      <c r="X34" s="203"/>
      <c r="Y34" s="203"/>
      <c r="Z34" s="203"/>
      <c r="AA34" s="203"/>
    </row>
    <row r="35" spans="2:27" ht="21.75" customHeight="1">
      <c r="B35" s="184"/>
      <c r="C35" s="199"/>
      <c r="D35" s="209"/>
      <c r="E35" s="209"/>
      <c r="F35" s="197">
        <v>5</v>
      </c>
      <c r="G35" s="205"/>
      <c r="H35" s="206" t="s">
        <v>89</v>
      </c>
      <c r="I35" s="205"/>
      <c r="J35" s="192"/>
      <c r="K35" s="205"/>
      <c r="L35" s="207">
        <v>0</v>
      </c>
      <c r="M35" s="207">
        <v>0</v>
      </c>
      <c r="N35" s="207">
        <v>0</v>
      </c>
      <c r="P35" s="207">
        <v>0</v>
      </c>
      <c r="Q35" s="207">
        <v>0</v>
      </c>
      <c r="R35" s="207">
        <v>0</v>
      </c>
      <c r="T35" s="207">
        <v>127000</v>
      </c>
      <c r="U35" s="207">
        <v>134000</v>
      </c>
      <c r="V35" s="207">
        <v>134000</v>
      </c>
      <c r="W35" s="202"/>
      <c r="X35" s="203"/>
      <c r="Y35" s="203"/>
      <c r="Z35" s="203"/>
      <c r="AA35" s="203"/>
    </row>
    <row r="36" spans="2:27" ht="21.75" customHeight="1">
      <c r="B36" s="184"/>
      <c r="C36" s="199"/>
      <c r="D36" s="209"/>
      <c r="E36" s="209"/>
      <c r="F36" s="197">
        <v>99</v>
      </c>
      <c r="G36" s="205"/>
      <c r="H36" s="206" t="s">
        <v>90</v>
      </c>
      <c r="I36" s="190"/>
      <c r="J36" s="192" t="s">
        <v>91</v>
      </c>
      <c r="K36" s="190"/>
      <c r="L36" s="207">
        <v>0</v>
      </c>
      <c r="M36" s="207">
        <v>0</v>
      </c>
      <c r="N36" s="207">
        <v>0</v>
      </c>
      <c r="P36" s="207">
        <v>419000</v>
      </c>
      <c r="Q36" s="207">
        <v>442000</v>
      </c>
      <c r="R36" s="207">
        <v>442000</v>
      </c>
      <c r="T36" s="207">
        <v>0</v>
      </c>
      <c r="U36" s="207">
        <v>0</v>
      </c>
      <c r="V36" s="207">
        <v>0</v>
      </c>
      <c r="W36" s="202"/>
      <c r="X36" s="203"/>
      <c r="Y36" s="203"/>
      <c r="Z36" s="203"/>
      <c r="AA36" s="203"/>
    </row>
    <row r="37" spans="2:27" ht="21.75" customHeight="1">
      <c r="B37" s="184"/>
      <c r="C37" s="199"/>
      <c r="D37" s="198"/>
      <c r="E37" s="198"/>
      <c r="F37" s="199"/>
      <c r="G37" s="190"/>
      <c r="H37" s="200"/>
      <c r="I37" s="190"/>
      <c r="J37" s="192"/>
      <c r="K37" s="190"/>
      <c r="L37" s="207"/>
      <c r="M37" s="207"/>
      <c r="N37" s="207"/>
      <c r="P37" s="207"/>
      <c r="Q37" s="207"/>
      <c r="R37" s="207"/>
      <c r="T37" s="207"/>
      <c r="U37" s="207"/>
      <c r="V37" s="207"/>
      <c r="W37" s="202"/>
      <c r="X37" s="203"/>
      <c r="Y37" s="203"/>
      <c r="Z37" s="203"/>
      <c r="AA37" s="203"/>
    </row>
    <row r="38" spans="2:27" s="186" customFormat="1" ht="21.75" customHeight="1">
      <c r="B38" s="187"/>
      <c r="C38" s="199">
        <v>4</v>
      </c>
      <c r="D38" s="198"/>
      <c r="E38" s="198"/>
      <c r="F38" s="199"/>
      <c r="G38" s="190"/>
      <c r="H38" s="200" t="s">
        <v>92</v>
      </c>
      <c r="I38" s="190"/>
      <c r="J38" s="192"/>
      <c r="K38" s="190"/>
      <c r="L38" s="201">
        <f>L39</f>
        <v>0</v>
      </c>
      <c r="M38" s="201">
        <f>M39</f>
        <v>0</v>
      </c>
      <c r="N38" s="201">
        <f>N39</f>
        <v>0</v>
      </c>
      <c r="O38" s="194"/>
      <c r="P38" s="201">
        <f>P39</f>
        <v>0</v>
      </c>
      <c r="Q38" s="201">
        <f>Q39</f>
        <v>0</v>
      </c>
      <c r="R38" s="201">
        <f>R39</f>
        <v>0</v>
      </c>
      <c r="S38" s="194"/>
      <c r="T38" s="201">
        <f>T39</f>
        <v>0</v>
      </c>
      <c r="U38" s="201">
        <f>U39</f>
        <v>0</v>
      </c>
      <c r="V38" s="201">
        <f>V39</f>
        <v>0</v>
      </c>
      <c r="W38" s="195"/>
      <c r="X38" s="196"/>
      <c r="Y38" s="196"/>
      <c r="Z38" s="196"/>
      <c r="AA38" s="196"/>
    </row>
    <row r="39" spans="2:27" s="186" customFormat="1" ht="21.75" customHeight="1">
      <c r="B39" s="187"/>
      <c r="C39" s="199"/>
      <c r="D39" s="198" t="s">
        <v>61</v>
      </c>
      <c r="E39" s="198"/>
      <c r="F39" s="199"/>
      <c r="G39" s="190"/>
      <c r="H39" s="200" t="s">
        <v>93</v>
      </c>
      <c r="I39" s="190"/>
      <c r="J39" s="192"/>
      <c r="K39" s="190"/>
      <c r="L39" s="201">
        <f>L40+L42</f>
        <v>0</v>
      </c>
      <c r="M39" s="201">
        <f>M40+M42</f>
        <v>0</v>
      </c>
      <c r="N39" s="201">
        <f>N40+N42</f>
        <v>0</v>
      </c>
      <c r="O39" s="194"/>
      <c r="P39" s="201">
        <f>P40+P42</f>
        <v>0</v>
      </c>
      <c r="Q39" s="201">
        <f>Q40+Q42</f>
        <v>0</v>
      </c>
      <c r="R39" s="201">
        <f>R40+R42</f>
        <v>0</v>
      </c>
      <c r="S39" s="194"/>
      <c r="T39" s="201">
        <f>T40+T42</f>
        <v>0</v>
      </c>
      <c r="U39" s="201">
        <f>U40+U42</f>
        <v>0</v>
      </c>
      <c r="V39" s="201">
        <f>V40+V42</f>
        <v>0</v>
      </c>
      <c r="W39" s="195"/>
      <c r="X39" s="196"/>
      <c r="Y39" s="196"/>
      <c r="Z39" s="196"/>
      <c r="AA39" s="196"/>
    </row>
    <row r="40" spans="2:27" s="186" customFormat="1" ht="21.75" customHeight="1">
      <c r="B40" s="187"/>
      <c r="C40" s="199"/>
      <c r="D40" s="198"/>
      <c r="E40" s="198" t="s">
        <v>52</v>
      </c>
      <c r="F40" s="199"/>
      <c r="G40" s="190"/>
      <c r="H40" s="200" t="s">
        <v>94</v>
      </c>
      <c r="I40" s="190"/>
      <c r="J40" s="192"/>
      <c r="K40" s="190"/>
      <c r="L40" s="201">
        <f>L41</f>
        <v>0</v>
      </c>
      <c r="M40" s="201">
        <f>M41</f>
        <v>0</v>
      </c>
      <c r="N40" s="201">
        <f>N41</f>
        <v>0</v>
      </c>
      <c r="O40" s="194"/>
      <c r="P40" s="201">
        <f>P41</f>
        <v>0</v>
      </c>
      <c r="Q40" s="201">
        <f>Q41</f>
        <v>0</v>
      </c>
      <c r="R40" s="201">
        <f>R41</f>
        <v>0</v>
      </c>
      <c r="S40" s="194"/>
      <c r="T40" s="201">
        <f>T41</f>
        <v>0</v>
      </c>
      <c r="U40" s="201">
        <f>U41</f>
        <v>0</v>
      </c>
      <c r="V40" s="201">
        <f>V41</f>
        <v>0</v>
      </c>
      <c r="W40" s="195"/>
      <c r="X40" s="196"/>
      <c r="Y40" s="196"/>
      <c r="Z40" s="196"/>
      <c r="AA40" s="196"/>
    </row>
    <row r="41" spans="2:27" s="186" customFormat="1" ht="21.75" customHeight="1">
      <c r="B41" s="187"/>
      <c r="C41" s="199"/>
      <c r="D41" s="208"/>
      <c r="E41" s="208"/>
      <c r="F41" s="197">
        <v>1</v>
      </c>
      <c r="G41" s="205"/>
      <c r="H41" s="206" t="s">
        <v>95</v>
      </c>
      <c r="I41" s="205"/>
      <c r="J41" s="192" t="s">
        <v>45</v>
      </c>
      <c r="K41" s="205"/>
      <c r="L41" s="207">
        <v>0</v>
      </c>
      <c r="M41" s="207">
        <v>0</v>
      </c>
      <c r="N41" s="207">
        <v>0</v>
      </c>
      <c r="O41" s="171"/>
      <c r="P41" s="207">
        <v>0</v>
      </c>
      <c r="Q41" s="207">
        <v>0</v>
      </c>
      <c r="R41" s="207">
        <v>0</v>
      </c>
      <c r="S41" s="171"/>
      <c r="T41" s="207">
        <v>0</v>
      </c>
      <c r="U41" s="207">
        <v>0</v>
      </c>
      <c r="V41" s="207">
        <v>0</v>
      </c>
      <c r="W41" s="195"/>
      <c r="X41" s="196"/>
      <c r="Y41" s="196"/>
      <c r="Z41" s="196"/>
      <c r="AA41" s="196"/>
    </row>
    <row r="42" spans="2:27" s="186" customFormat="1" ht="21.75" customHeight="1">
      <c r="B42" s="187"/>
      <c r="C42" s="199"/>
      <c r="D42" s="198"/>
      <c r="E42" s="198" t="s">
        <v>61</v>
      </c>
      <c r="F42" s="199"/>
      <c r="G42" s="190"/>
      <c r="H42" s="200" t="s">
        <v>96</v>
      </c>
      <c r="I42" s="190"/>
      <c r="J42" s="192"/>
      <c r="K42" s="190"/>
      <c r="L42" s="201">
        <f>L43</f>
        <v>0</v>
      </c>
      <c r="M42" s="201">
        <f>M43</f>
        <v>0</v>
      </c>
      <c r="N42" s="201">
        <f>N43</f>
        <v>0</v>
      </c>
      <c r="O42" s="194"/>
      <c r="P42" s="201">
        <f>P43</f>
        <v>0</v>
      </c>
      <c r="Q42" s="201">
        <f>Q43</f>
        <v>0</v>
      </c>
      <c r="R42" s="201">
        <f>R43</f>
        <v>0</v>
      </c>
      <c r="S42" s="194"/>
      <c r="T42" s="201">
        <f>T43</f>
        <v>0</v>
      </c>
      <c r="U42" s="201">
        <f>U43</f>
        <v>0</v>
      </c>
      <c r="V42" s="201">
        <f>V43</f>
        <v>0</v>
      </c>
      <c r="W42" s="195"/>
      <c r="X42" s="196"/>
      <c r="Y42" s="196"/>
      <c r="Z42" s="196"/>
      <c r="AA42" s="196"/>
    </row>
    <row r="43" spans="2:27" s="186" customFormat="1" ht="21.75" customHeight="1">
      <c r="B43" s="187"/>
      <c r="C43" s="199"/>
      <c r="D43" s="208"/>
      <c r="E43" s="208"/>
      <c r="F43" s="197">
        <v>1</v>
      </c>
      <c r="G43" s="205"/>
      <c r="H43" s="206" t="s">
        <v>95</v>
      </c>
      <c r="I43" s="205"/>
      <c r="J43" s="192" t="s">
        <v>45</v>
      </c>
      <c r="K43" s="205"/>
      <c r="L43" s="207">
        <v>0</v>
      </c>
      <c r="M43" s="207">
        <v>0</v>
      </c>
      <c r="N43" s="207">
        <v>0</v>
      </c>
      <c r="O43" s="171"/>
      <c r="P43" s="207">
        <v>0</v>
      </c>
      <c r="Q43" s="207">
        <v>0</v>
      </c>
      <c r="R43" s="207">
        <v>0</v>
      </c>
      <c r="S43" s="171"/>
      <c r="T43" s="207">
        <v>0</v>
      </c>
      <c r="U43" s="207">
        <v>0</v>
      </c>
      <c r="V43" s="207">
        <v>0</v>
      </c>
      <c r="W43" s="195"/>
      <c r="X43" s="196"/>
      <c r="Y43" s="196"/>
      <c r="Z43" s="196"/>
      <c r="AA43" s="196"/>
    </row>
    <row r="44" spans="2:27" s="186" customFormat="1" ht="21.75" customHeight="1">
      <c r="B44" s="187"/>
      <c r="C44" s="199">
        <v>5</v>
      </c>
      <c r="D44" s="198"/>
      <c r="E44" s="198"/>
      <c r="F44" s="199"/>
      <c r="G44" s="190"/>
      <c r="H44" s="200" t="s">
        <v>97</v>
      </c>
      <c r="I44" s="190"/>
      <c r="J44" s="192"/>
      <c r="K44" s="190"/>
      <c r="L44" s="201">
        <f>L45+L49+L52</f>
        <v>16924000</v>
      </c>
      <c r="M44" s="201">
        <f>M45+M49+M52</f>
        <v>17928000</v>
      </c>
      <c r="N44" s="201">
        <f>N45+N49+N52</f>
        <v>17928000</v>
      </c>
      <c r="O44" s="194"/>
      <c r="P44" s="201">
        <f>P45+P49+P52</f>
        <v>0</v>
      </c>
      <c r="Q44" s="201">
        <f>Q45+Q49+Q52</f>
        <v>0</v>
      </c>
      <c r="R44" s="201">
        <f>R45+R49+R52</f>
        <v>0</v>
      </c>
      <c r="S44" s="194"/>
      <c r="T44" s="201">
        <f>T45+T49+T52</f>
        <v>13714000</v>
      </c>
      <c r="U44" s="201">
        <f>U45+U49+U52</f>
        <v>14496000</v>
      </c>
      <c r="V44" s="201">
        <f>V45+V49+V52</f>
        <v>14496000</v>
      </c>
      <c r="W44" s="195"/>
      <c r="X44" s="196"/>
      <c r="Y44" s="196"/>
      <c r="Z44" s="196"/>
      <c r="AA44" s="196"/>
    </row>
    <row r="45" spans="2:27" s="186" customFormat="1" ht="21.75" customHeight="1">
      <c r="B45" s="187"/>
      <c r="C45" s="199"/>
      <c r="D45" s="209">
        <v>1</v>
      </c>
      <c r="E45" s="198"/>
      <c r="F45" s="199"/>
      <c r="G45" s="190"/>
      <c r="H45" s="200" t="s">
        <v>98</v>
      </c>
      <c r="I45" s="190"/>
      <c r="J45" s="192"/>
      <c r="K45" s="190"/>
      <c r="L45" s="201">
        <f>L46</f>
        <v>0</v>
      </c>
      <c r="M45" s="201">
        <f>M46</f>
        <v>0</v>
      </c>
      <c r="N45" s="201">
        <f>N46</f>
        <v>0</v>
      </c>
      <c r="O45" s="194"/>
      <c r="P45" s="201">
        <f>P46</f>
        <v>0</v>
      </c>
      <c r="Q45" s="201">
        <f>Q46</f>
        <v>0</v>
      </c>
      <c r="R45" s="201">
        <f>R46</f>
        <v>0</v>
      </c>
      <c r="S45" s="194"/>
      <c r="T45" s="201">
        <f>T46</f>
        <v>3000</v>
      </c>
      <c r="U45" s="201">
        <f>U46</f>
        <v>3000</v>
      </c>
      <c r="V45" s="201">
        <f>V46</f>
        <v>3000</v>
      </c>
      <c r="W45" s="195"/>
      <c r="X45" s="196"/>
      <c r="Y45" s="196"/>
      <c r="Z45" s="196"/>
      <c r="AA45" s="196"/>
    </row>
    <row r="46" spans="2:27" s="186" customFormat="1" ht="21.75" customHeight="1">
      <c r="B46" s="187"/>
      <c r="C46" s="199"/>
      <c r="D46" s="209"/>
      <c r="E46" s="198" t="s">
        <v>99</v>
      </c>
      <c r="F46" s="199"/>
      <c r="G46" s="190"/>
      <c r="H46" s="200" t="s">
        <v>100</v>
      </c>
      <c r="I46" s="190"/>
      <c r="J46" s="192"/>
      <c r="K46" s="190"/>
      <c r="L46" s="201">
        <f>L47+L48</f>
        <v>0</v>
      </c>
      <c r="M46" s="201">
        <f>M47+M48</f>
        <v>0</v>
      </c>
      <c r="N46" s="201">
        <f>N47+N48</f>
        <v>0</v>
      </c>
      <c r="O46" s="194"/>
      <c r="P46" s="201">
        <f>P47+P48</f>
        <v>0</v>
      </c>
      <c r="Q46" s="201">
        <f>Q47+Q48</f>
        <v>0</v>
      </c>
      <c r="R46" s="201">
        <f>R47+R48</f>
        <v>0</v>
      </c>
      <c r="S46" s="194"/>
      <c r="T46" s="201">
        <f>T47+T48</f>
        <v>3000</v>
      </c>
      <c r="U46" s="201">
        <f>U47+U48</f>
        <v>3000</v>
      </c>
      <c r="V46" s="201">
        <f>V47+V48</f>
        <v>3000</v>
      </c>
      <c r="W46" s="195"/>
      <c r="X46" s="196"/>
      <c r="Y46" s="196"/>
      <c r="Z46" s="196"/>
      <c r="AA46" s="196"/>
    </row>
    <row r="47" spans="2:27" ht="36" customHeight="1">
      <c r="B47" s="184"/>
      <c r="C47" s="197"/>
      <c r="D47" s="204"/>
      <c r="E47" s="204"/>
      <c r="F47" s="197">
        <v>1</v>
      </c>
      <c r="G47" s="205"/>
      <c r="H47" s="206" t="s">
        <v>101</v>
      </c>
      <c r="I47" s="205"/>
      <c r="J47" s="192" t="s">
        <v>102</v>
      </c>
      <c r="K47" s="205"/>
      <c r="L47" s="207">
        <v>0</v>
      </c>
      <c r="M47" s="207">
        <v>0</v>
      </c>
      <c r="N47" s="207">
        <v>0</v>
      </c>
      <c r="P47" s="207">
        <v>0</v>
      </c>
      <c r="Q47" s="207">
        <v>0</v>
      </c>
      <c r="R47" s="207">
        <v>0</v>
      </c>
      <c r="T47" s="207">
        <v>0</v>
      </c>
      <c r="U47" s="207">
        <v>0</v>
      </c>
      <c r="V47" s="207">
        <v>0</v>
      </c>
      <c r="W47" s="202"/>
      <c r="X47" s="203"/>
      <c r="Y47" s="203"/>
      <c r="Z47" s="203"/>
      <c r="AA47" s="203"/>
    </row>
    <row r="48" spans="2:27" ht="36" customHeight="1">
      <c r="B48" s="184"/>
      <c r="C48" s="197"/>
      <c r="D48" s="204"/>
      <c r="E48" s="204"/>
      <c r="F48" s="197">
        <v>3</v>
      </c>
      <c r="G48" s="205"/>
      <c r="H48" s="206" t="s">
        <v>103</v>
      </c>
      <c r="I48" s="205"/>
      <c r="J48" s="192" t="s">
        <v>104</v>
      </c>
      <c r="K48" s="205"/>
      <c r="L48" s="207">
        <v>0</v>
      </c>
      <c r="M48" s="207">
        <v>0</v>
      </c>
      <c r="N48" s="207">
        <v>0</v>
      </c>
      <c r="P48" s="207">
        <v>0</v>
      </c>
      <c r="Q48" s="207">
        <v>0</v>
      </c>
      <c r="R48" s="207">
        <v>0</v>
      </c>
      <c r="T48" s="207">
        <v>3000</v>
      </c>
      <c r="U48" s="207">
        <v>3000</v>
      </c>
      <c r="V48" s="207">
        <v>3000</v>
      </c>
      <c r="W48" s="202"/>
      <c r="X48" s="203"/>
      <c r="Y48" s="203"/>
      <c r="Z48" s="203"/>
      <c r="AA48" s="203"/>
    </row>
    <row r="49" spans="2:27" s="186" customFormat="1" ht="21.75" customHeight="1">
      <c r="B49" s="187"/>
      <c r="C49" s="199"/>
      <c r="D49" s="198" t="s">
        <v>61</v>
      </c>
      <c r="E49" s="198"/>
      <c r="F49" s="199"/>
      <c r="G49" s="190"/>
      <c r="H49" s="200" t="s">
        <v>105</v>
      </c>
      <c r="I49" s="190"/>
      <c r="J49" s="192"/>
      <c r="K49" s="190"/>
      <c r="L49" s="201">
        <f aca="true" t="shared" si="3" ref="L49:N50">L50</f>
        <v>16924000</v>
      </c>
      <c r="M49" s="201">
        <f t="shared" si="3"/>
        <v>17928000</v>
      </c>
      <c r="N49" s="201">
        <f t="shared" si="3"/>
        <v>17928000</v>
      </c>
      <c r="O49" s="194"/>
      <c r="P49" s="201">
        <f aca="true" t="shared" si="4" ref="P49:R50">P50</f>
        <v>0</v>
      </c>
      <c r="Q49" s="201">
        <f t="shared" si="4"/>
        <v>0</v>
      </c>
      <c r="R49" s="201">
        <f t="shared" si="4"/>
        <v>0</v>
      </c>
      <c r="S49" s="194"/>
      <c r="T49" s="201">
        <f aca="true" t="shared" si="5" ref="T49:V50">T50</f>
        <v>0</v>
      </c>
      <c r="U49" s="201">
        <f t="shared" si="5"/>
        <v>0</v>
      </c>
      <c r="V49" s="201">
        <f t="shared" si="5"/>
        <v>0</v>
      </c>
      <c r="W49" s="195"/>
      <c r="X49" s="196"/>
      <c r="Y49" s="196"/>
      <c r="Z49" s="196"/>
      <c r="AA49" s="196"/>
    </row>
    <row r="50" spans="2:27" s="186" customFormat="1" ht="21.75" customHeight="1">
      <c r="B50" s="187"/>
      <c r="C50" s="199"/>
      <c r="D50" s="198"/>
      <c r="E50" s="198" t="s">
        <v>85</v>
      </c>
      <c r="F50" s="199"/>
      <c r="G50" s="190"/>
      <c r="H50" s="200" t="s">
        <v>106</v>
      </c>
      <c r="I50" s="190"/>
      <c r="J50" s="192"/>
      <c r="K50" s="190"/>
      <c r="L50" s="201">
        <f t="shared" si="3"/>
        <v>16924000</v>
      </c>
      <c r="M50" s="201">
        <f t="shared" si="3"/>
        <v>17928000</v>
      </c>
      <c r="N50" s="201">
        <f t="shared" si="3"/>
        <v>17928000</v>
      </c>
      <c r="O50" s="194"/>
      <c r="P50" s="201">
        <f t="shared" si="4"/>
        <v>0</v>
      </c>
      <c r="Q50" s="201">
        <f t="shared" si="4"/>
        <v>0</v>
      </c>
      <c r="R50" s="201">
        <f t="shared" si="4"/>
        <v>0</v>
      </c>
      <c r="S50" s="194"/>
      <c r="T50" s="201">
        <f t="shared" si="5"/>
        <v>0</v>
      </c>
      <c r="U50" s="201">
        <f t="shared" si="5"/>
        <v>0</v>
      </c>
      <c r="V50" s="201">
        <f t="shared" si="5"/>
        <v>0</v>
      </c>
      <c r="W50" s="195"/>
      <c r="X50" s="196"/>
      <c r="Y50" s="196"/>
      <c r="Z50" s="196"/>
      <c r="AA50" s="196"/>
    </row>
    <row r="51" spans="2:27" ht="36" customHeight="1">
      <c r="B51" s="184"/>
      <c r="C51" s="197"/>
      <c r="D51" s="204"/>
      <c r="E51" s="208"/>
      <c r="F51" s="197">
        <v>16</v>
      </c>
      <c r="G51" s="205"/>
      <c r="H51" s="206" t="s">
        <v>107</v>
      </c>
      <c r="I51" s="205"/>
      <c r="J51" s="192" t="s">
        <v>108</v>
      </c>
      <c r="K51" s="205"/>
      <c r="L51" s="207">
        <v>16924000</v>
      </c>
      <c r="M51" s="207">
        <v>17928000</v>
      </c>
      <c r="N51" s="207">
        <v>17928000</v>
      </c>
      <c r="P51" s="207">
        <v>0</v>
      </c>
      <c r="Q51" s="207">
        <v>0</v>
      </c>
      <c r="R51" s="207">
        <v>0</v>
      </c>
      <c r="T51" s="207">
        <v>0</v>
      </c>
      <c r="U51" s="207">
        <v>0</v>
      </c>
      <c r="V51" s="207">
        <v>0</v>
      </c>
      <c r="W51" s="202"/>
      <c r="X51" s="203"/>
      <c r="Y51" s="203"/>
      <c r="Z51" s="203"/>
      <c r="AA51" s="203"/>
    </row>
    <row r="52" spans="2:27" s="186" customFormat="1" ht="21.75" customHeight="1">
      <c r="B52" s="187"/>
      <c r="C52" s="199"/>
      <c r="D52" s="209">
        <v>9</v>
      </c>
      <c r="E52" s="209"/>
      <c r="F52" s="199"/>
      <c r="G52" s="190"/>
      <c r="H52" s="200" t="s">
        <v>109</v>
      </c>
      <c r="I52" s="190"/>
      <c r="J52" s="192"/>
      <c r="K52" s="190"/>
      <c r="L52" s="201">
        <f>L53</f>
        <v>0</v>
      </c>
      <c r="M52" s="201">
        <f>M53</f>
        <v>0</v>
      </c>
      <c r="N52" s="201">
        <f>N53</f>
        <v>0</v>
      </c>
      <c r="O52" s="194"/>
      <c r="P52" s="201">
        <f>P53</f>
        <v>0</v>
      </c>
      <c r="Q52" s="201">
        <f>Q53</f>
        <v>0</v>
      </c>
      <c r="R52" s="201">
        <f>R53</f>
        <v>0</v>
      </c>
      <c r="S52" s="194"/>
      <c r="T52" s="201">
        <f>T53</f>
        <v>13711000</v>
      </c>
      <c r="U52" s="201">
        <f>U53</f>
        <v>14493000</v>
      </c>
      <c r="V52" s="201">
        <f>V53</f>
        <v>14493000</v>
      </c>
      <c r="W52" s="195"/>
      <c r="X52" s="196"/>
      <c r="Y52" s="196"/>
      <c r="Z52" s="196"/>
      <c r="AA52" s="196"/>
    </row>
    <row r="53" spans="2:27" s="186" customFormat="1" ht="21.75" customHeight="1">
      <c r="B53" s="187"/>
      <c r="C53" s="199"/>
      <c r="D53" s="209"/>
      <c r="E53" s="198" t="s">
        <v>52</v>
      </c>
      <c r="F53" s="199"/>
      <c r="G53" s="190"/>
      <c r="H53" s="200" t="s">
        <v>109</v>
      </c>
      <c r="I53" s="190"/>
      <c r="J53" s="192"/>
      <c r="K53" s="190"/>
      <c r="L53" s="201">
        <f>L54+L55+L56</f>
        <v>0</v>
      </c>
      <c r="M53" s="201">
        <f>M54+M55+M56</f>
        <v>0</v>
      </c>
      <c r="N53" s="201">
        <f>N54+N55+N56</f>
        <v>0</v>
      </c>
      <c r="O53" s="194"/>
      <c r="P53" s="201">
        <f>P54+P55+P56</f>
        <v>0</v>
      </c>
      <c r="Q53" s="201">
        <f>Q54+Q55+Q56</f>
        <v>0</v>
      </c>
      <c r="R53" s="201">
        <f>R54+R55+R56</f>
        <v>0</v>
      </c>
      <c r="S53" s="194"/>
      <c r="T53" s="201">
        <f>T54+T55+T56</f>
        <v>13711000</v>
      </c>
      <c r="U53" s="201">
        <f>U54+U55+U56</f>
        <v>14493000</v>
      </c>
      <c r="V53" s="201">
        <f>V54+V55+V56</f>
        <v>14493000</v>
      </c>
      <c r="W53" s="195"/>
      <c r="X53" s="196"/>
      <c r="Y53" s="196"/>
      <c r="Z53" s="196"/>
      <c r="AA53" s="196"/>
    </row>
    <row r="54" spans="2:27" ht="21.75" customHeight="1">
      <c r="B54" s="184"/>
      <c r="C54" s="197"/>
      <c r="D54" s="204"/>
      <c r="E54" s="204"/>
      <c r="F54" s="197">
        <v>1</v>
      </c>
      <c r="G54" s="205"/>
      <c r="H54" s="206" t="s">
        <v>110</v>
      </c>
      <c r="I54" s="205"/>
      <c r="J54" s="192" t="s">
        <v>111</v>
      </c>
      <c r="K54" s="205"/>
      <c r="L54" s="207">
        <v>0</v>
      </c>
      <c r="M54" s="207">
        <v>0</v>
      </c>
      <c r="N54" s="207">
        <v>0</v>
      </c>
      <c r="P54" s="207">
        <v>0</v>
      </c>
      <c r="Q54" s="207">
        <v>0</v>
      </c>
      <c r="R54" s="207">
        <v>0</v>
      </c>
      <c r="T54" s="207">
        <v>0</v>
      </c>
      <c r="U54" s="207">
        <v>0</v>
      </c>
      <c r="V54" s="207">
        <v>0</v>
      </c>
      <c r="W54" s="202"/>
      <c r="X54" s="203"/>
      <c r="Y54" s="203"/>
      <c r="Z54" s="203"/>
      <c r="AA54" s="203"/>
    </row>
    <row r="55" spans="2:27" ht="21.75" customHeight="1">
      <c r="B55" s="184"/>
      <c r="C55" s="197"/>
      <c r="D55" s="204"/>
      <c r="E55" s="204"/>
      <c r="F55" s="197">
        <v>3</v>
      </c>
      <c r="G55" s="205"/>
      <c r="H55" s="210" t="s">
        <v>112</v>
      </c>
      <c r="I55" s="205"/>
      <c r="J55" s="192" t="s">
        <v>111</v>
      </c>
      <c r="K55" s="205"/>
      <c r="L55" s="207">
        <v>0</v>
      </c>
      <c r="M55" s="207">
        <v>0</v>
      </c>
      <c r="N55" s="207">
        <v>0</v>
      </c>
      <c r="P55" s="207">
        <v>0</v>
      </c>
      <c r="Q55" s="207">
        <v>0</v>
      </c>
      <c r="R55" s="207">
        <v>0</v>
      </c>
      <c r="T55" s="207">
        <v>0</v>
      </c>
      <c r="U55" s="207">
        <v>0</v>
      </c>
      <c r="V55" s="207">
        <v>0</v>
      </c>
      <c r="W55" s="202"/>
      <c r="X55" s="203"/>
      <c r="Y55" s="211"/>
      <c r="Z55" s="203"/>
      <c r="AA55" s="203"/>
    </row>
    <row r="56" spans="2:27" ht="21.75" customHeight="1">
      <c r="B56" s="184"/>
      <c r="C56" s="197"/>
      <c r="D56" s="204"/>
      <c r="E56" s="204"/>
      <c r="F56" s="197">
        <v>19</v>
      </c>
      <c r="G56" s="205"/>
      <c r="H56" s="210" t="s">
        <v>115</v>
      </c>
      <c r="I56" s="205"/>
      <c r="J56" s="192" t="s">
        <v>111</v>
      </c>
      <c r="K56" s="205"/>
      <c r="L56" s="207">
        <v>0</v>
      </c>
      <c r="M56" s="207">
        <v>0</v>
      </c>
      <c r="N56" s="207">
        <v>0</v>
      </c>
      <c r="P56" s="207">
        <v>0</v>
      </c>
      <c r="Q56" s="207">
        <v>0</v>
      </c>
      <c r="R56" s="207">
        <v>0</v>
      </c>
      <c r="T56" s="207">
        <v>13711000</v>
      </c>
      <c r="U56" s="207">
        <v>14493000</v>
      </c>
      <c r="V56" s="207">
        <v>14493000</v>
      </c>
      <c r="W56" s="202"/>
      <c r="X56" s="203"/>
      <c r="Y56" s="211"/>
      <c r="Z56" s="203"/>
      <c r="AA56" s="203"/>
    </row>
    <row r="57" spans="2:27" ht="21.75" customHeight="1" thickBot="1">
      <c r="B57" s="184"/>
      <c r="C57" s="212"/>
      <c r="D57" s="213"/>
      <c r="E57" s="213"/>
      <c r="F57" s="214"/>
      <c r="G57" s="205"/>
      <c r="H57" s="215"/>
      <c r="I57" s="205"/>
      <c r="J57" s="216"/>
      <c r="K57" s="205"/>
      <c r="W57" s="202"/>
      <c r="X57" s="203"/>
      <c r="Y57" s="203"/>
      <c r="Z57" s="203"/>
      <c r="AA57" s="203"/>
    </row>
    <row r="58" spans="2:27" s="186" customFormat="1" ht="27" customHeight="1" thickBot="1">
      <c r="B58" s="187"/>
      <c r="C58" s="217"/>
      <c r="D58" s="218"/>
      <c r="E58" s="218"/>
      <c r="F58" s="217"/>
      <c r="G58" s="219"/>
      <c r="H58" s="220" t="s">
        <v>113</v>
      </c>
      <c r="I58" s="219"/>
      <c r="J58" s="221"/>
      <c r="K58" s="219"/>
      <c r="L58" s="222">
        <f>L8+L13+L38+L44</f>
        <v>17690000</v>
      </c>
      <c r="M58" s="222">
        <f>M8+M13+M38+M44</f>
        <v>18740000</v>
      </c>
      <c r="N58" s="222">
        <f>N8+N13+N38+N44</f>
        <v>18740000</v>
      </c>
      <c r="O58" s="194"/>
      <c r="P58" s="222">
        <f>P8+P13+P38+P44</f>
        <v>419000</v>
      </c>
      <c r="Q58" s="222">
        <f>Q8+Q13+Q38+Q44</f>
        <v>442000</v>
      </c>
      <c r="R58" s="222">
        <f>R8+R13+R38+R44</f>
        <v>442000</v>
      </c>
      <c r="S58" s="194"/>
      <c r="T58" s="222">
        <f>T8+T13+T38+T44</f>
        <v>34117000</v>
      </c>
      <c r="U58" s="222">
        <f>U8+U13+U38+U44</f>
        <v>36080000</v>
      </c>
      <c r="V58" s="222">
        <f>V8+V13+V38+V44</f>
        <v>36080000</v>
      </c>
      <c r="W58" s="195"/>
      <c r="X58" s="196"/>
      <c r="Y58" s="196"/>
      <c r="Z58" s="196"/>
      <c r="AA58" s="196"/>
    </row>
    <row r="59" spans="2:27" ht="18.75" customHeight="1" thickBot="1" thickTop="1">
      <c r="B59" s="184"/>
      <c r="C59" s="223" t="s">
        <v>114</v>
      </c>
      <c r="D59" s="224"/>
      <c r="E59" s="224"/>
      <c r="F59" s="225"/>
      <c r="H59" s="226"/>
      <c r="J59" s="227"/>
      <c r="W59" s="203"/>
      <c r="X59" s="203"/>
      <c r="Y59" s="203"/>
      <c r="Z59" s="203"/>
      <c r="AA59" s="203"/>
    </row>
    <row r="60" spans="10:27" ht="12.75" customHeight="1" thickTop="1">
      <c r="J60" s="228"/>
      <c r="W60" s="203"/>
      <c r="X60" s="203"/>
      <c r="Y60" s="203"/>
      <c r="Z60" s="203"/>
      <c r="AA60" s="203"/>
    </row>
    <row r="61" spans="10:27" ht="21" customHeight="1">
      <c r="J61" s="228"/>
      <c r="W61" s="203"/>
      <c r="X61" s="203"/>
      <c r="Y61" s="203"/>
      <c r="Z61" s="203"/>
      <c r="AA61" s="203"/>
    </row>
    <row r="62" spans="10:27" ht="21" customHeight="1">
      <c r="J62" s="228"/>
      <c r="W62" s="203"/>
      <c r="X62" s="203"/>
      <c r="Y62" s="203"/>
      <c r="Z62" s="203"/>
      <c r="AA62" s="203"/>
    </row>
    <row r="63" spans="10:27" ht="21" customHeight="1">
      <c r="J63" s="228"/>
      <c r="W63" s="203"/>
      <c r="X63" s="203"/>
      <c r="Y63" s="203"/>
      <c r="Z63" s="203"/>
      <c r="AA63" s="203"/>
    </row>
    <row r="64" spans="10:27" ht="21" customHeight="1">
      <c r="J64" s="228"/>
      <c r="W64" s="203"/>
      <c r="X64" s="203"/>
      <c r="Y64" s="203"/>
      <c r="Z64" s="203"/>
      <c r="AA64" s="203"/>
    </row>
    <row r="65" spans="10:27" ht="21" customHeight="1">
      <c r="J65" s="228"/>
      <c r="W65" s="203"/>
      <c r="X65" s="203"/>
      <c r="Y65" s="203"/>
      <c r="Z65" s="203"/>
      <c r="AA65" s="203"/>
    </row>
    <row r="66" spans="10:27" ht="21" customHeight="1">
      <c r="J66" s="228"/>
      <c r="W66" s="203"/>
      <c r="X66" s="203"/>
      <c r="Y66" s="203"/>
      <c r="Z66" s="203"/>
      <c r="AA66" s="203"/>
    </row>
    <row r="67" spans="10:27" ht="21" customHeight="1">
      <c r="J67" s="228"/>
      <c r="W67" s="203"/>
      <c r="X67" s="203"/>
      <c r="Y67" s="203"/>
      <c r="Z67" s="203"/>
      <c r="AA67" s="203"/>
    </row>
    <row r="68" spans="10:27" ht="21" customHeight="1">
      <c r="J68" s="228"/>
      <c r="W68" s="203"/>
      <c r="X68" s="203"/>
      <c r="Y68" s="203"/>
      <c r="Z68" s="203"/>
      <c r="AA68" s="203"/>
    </row>
    <row r="69" spans="10:27" ht="21" customHeight="1">
      <c r="J69" s="228"/>
      <c r="W69" s="203"/>
      <c r="X69" s="203"/>
      <c r="Y69" s="203"/>
      <c r="Z69" s="203"/>
      <c r="AA69" s="203"/>
    </row>
    <row r="70" spans="10:27" ht="21" customHeight="1">
      <c r="J70" s="228"/>
      <c r="W70" s="203"/>
      <c r="X70" s="203"/>
      <c r="Y70" s="203"/>
      <c r="Z70" s="203"/>
      <c r="AA70" s="203"/>
    </row>
    <row r="71" spans="10:27" ht="21" customHeight="1">
      <c r="J71" s="228"/>
      <c r="W71" s="203"/>
      <c r="X71" s="203"/>
      <c r="Y71" s="203"/>
      <c r="Z71" s="203"/>
      <c r="AA71" s="203"/>
    </row>
    <row r="72" spans="10:27" ht="21" customHeight="1">
      <c r="J72" s="228"/>
      <c r="W72" s="203"/>
      <c r="X72" s="203"/>
      <c r="Y72" s="203"/>
      <c r="Z72" s="203"/>
      <c r="AA72" s="203"/>
    </row>
    <row r="73" spans="10:27" ht="21" customHeight="1">
      <c r="J73" s="228"/>
      <c r="W73" s="203"/>
      <c r="X73" s="203"/>
      <c r="Y73" s="203"/>
      <c r="Z73" s="203"/>
      <c r="AA73" s="203"/>
    </row>
    <row r="74" spans="10:27" ht="21" customHeight="1">
      <c r="J74" s="228"/>
      <c r="W74" s="203"/>
      <c r="X74" s="203"/>
      <c r="Y74" s="203"/>
      <c r="Z74" s="203"/>
      <c r="AA74" s="203"/>
    </row>
    <row r="75" spans="10:27" ht="21" customHeight="1">
      <c r="J75" s="228"/>
      <c r="W75" s="203"/>
      <c r="X75" s="203"/>
      <c r="Y75" s="203"/>
      <c r="Z75" s="203"/>
      <c r="AA75" s="203"/>
    </row>
    <row r="76" spans="10:27" ht="21" customHeight="1">
      <c r="J76" s="228"/>
      <c r="W76" s="203"/>
      <c r="X76" s="203"/>
      <c r="Y76" s="203"/>
      <c r="Z76" s="203"/>
      <c r="AA76" s="203"/>
    </row>
    <row r="77" spans="10:27" ht="21" customHeight="1">
      <c r="J77" s="228"/>
      <c r="W77" s="203"/>
      <c r="X77" s="203"/>
      <c r="Y77" s="203"/>
      <c r="Z77" s="203"/>
      <c r="AA77" s="203"/>
    </row>
    <row r="78" spans="10:27" ht="21" customHeight="1">
      <c r="J78" s="228"/>
      <c r="W78" s="203"/>
      <c r="X78" s="203"/>
      <c r="Y78" s="203"/>
      <c r="Z78" s="203"/>
      <c r="AA78" s="203"/>
    </row>
    <row r="79" spans="10:27" ht="21" customHeight="1">
      <c r="J79" s="228"/>
      <c r="W79" s="203"/>
      <c r="X79" s="203"/>
      <c r="Y79" s="203"/>
      <c r="Z79" s="203"/>
      <c r="AA79" s="203"/>
    </row>
    <row r="80" spans="10:27" ht="21" customHeight="1">
      <c r="J80" s="228"/>
      <c r="W80" s="203"/>
      <c r="X80" s="203"/>
      <c r="Y80" s="203"/>
      <c r="Z80" s="203"/>
      <c r="AA80" s="203"/>
    </row>
    <row r="81" spans="10:27" ht="21" customHeight="1">
      <c r="J81" s="228"/>
      <c r="W81" s="203"/>
      <c r="X81" s="203"/>
      <c r="Y81" s="203"/>
      <c r="Z81" s="203"/>
      <c r="AA81" s="203"/>
    </row>
    <row r="82" spans="10:27" ht="21" customHeight="1">
      <c r="J82" s="228"/>
      <c r="W82" s="203"/>
      <c r="X82" s="203"/>
      <c r="Y82" s="203"/>
      <c r="Z82" s="203"/>
      <c r="AA82" s="203"/>
    </row>
    <row r="83" spans="10:27" ht="21" customHeight="1">
      <c r="J83" s="228"/>
      <c r="W83" s="203"/>
      <c r="X83" s="203"/>
      <c r="Y83" s="203"/>
      <c r="Z83" s="203"/>
      <c r="AA83" s="203"/>
    </row>
    <row r="84" spans="10:27" ht="21" customHeight="1">
      <c r="J84" s="228"/>
      <c r="W84" s="203"/>
      <c r="X84" s="203"/>
      <c r="Y84" s="203"/>
      <c r="Z84" s="203"/>
      <c r="AA84" s="203"/>
    </row>
    <row r="85" spans="10:27" ht="21" customHeight="1">
      <c r="J85" s="228"/>
      <c r="W85" s="203"/>
      <c r="X85" s="203"/>
      <c r="Y85" s="203"/>
      <c r="Z85" s="203"/>
      <c r="AA85" s="203"/>
    </row>
    <row r="86" spans="10:27" ht="21" customHeight="1">
      <c r="J86" s="228"/>
      <c r="W86" s="203"/>
      <c r="X86" s="203"/>
      <c r="Y86" s="203"/>
      <c r="Z86" s="203"/>
      <c r="AA86" s="203"/>
    </row>
    <row r="87" spans="10:27" ht="21" customHeight="1">
      <c r="J87" s="228"/>
      <c r="W87" s="203"/>
      <c r="X87" s="203"/>
      <c r="Y87" s="203"/>
      <c r="Z87" s="203"/>
      <c r="AA87" s="203"/>
    </row>
    <row r="88" spans="10:27" ht="21" customHeight="1">
      <c r="J88" s="228"/>
      <c r="W88" s="203"/>
      <c r="X88" s="203"/>
      <c r="Y88" s="203"/>
      <c r="Z88" s="203"/>
      <c r="AA88" s="203"/>
    </row>
    <row r="89" spans="10:27" ht="21" customHeight="1">
      <c r="J89" s="228"/>
      <c r="W89" s="203"/>
      <c r="X89" s="203"/>
      <c r="Y89" s="203"/>
      <c r="Z89" s="203"/>
      <c r="AA89" s="203"/>
    </row>
    <row r="90" spans="10:27" ht="21" customHeight="1">
      <c r="J90" s="228"/>
      <c r="W90" s="203"/>
      <c r="X90" s="203"/>
      <c r="Y90" s="203"/>
      <c r="Z90" s="203"/>
      <c r="AA90" s="203"/>
    </row>
    <row r="91" spans="10:27" ht="21" customHeight="1">
      <c r="J91" s="228"/>
      <c r="W91" s="203"/>
      <c r="X91" s="203"/>
      <c r="Y91" s="203"/>
      <c r="Z91" s="203"/>
      <c r="AA91" s="203"/>
    </row>
    <row r="92" spans="10:27" ht="21" customHeight="1">
      <c r="J92" s="228"/>
      <c r="W92" s="203"/>
      <c r="X92" s="203"/>
      <c r="Y92" s="203"/>
      <c r="Z92" s="203"/>
      <c r="AA92" s="203"/>
    </row>
    <row r="93" spans="10:27" ht="21" customHeight="1">
      <c r="J93" s="228"/>
      <c r="W93" s="203"/>
      <c r="X93" s="203"/>
      <c r="Y93" s="203"/>
      <c r="Z93" s="203"/>
      <c r="AA93" s="203"/>
    </row>
    <row r="94" spans="10:27" ht="21" customHeight="1">
      <c r="J94" s="228"/>
      <c r="W94" s="203"/>
      <c r="X94" s="203"/>
      <c r="Y94" s="203"/>
      <c r="Z94" s="203"/>
      <c r="AA94" s="203"/>
    </row>
    <row r="95" spans="10:27" ht="21" customHeight="1">
      <c r="J95" s="228"/>
      <c r="W95" s="203"/>
      <c r="X95" s="203"/>
      <c r="Y95" s="203"/>
      <c r="Z95" s="203"/>
      <c r="AA95" s="203"/>
    </row>
    <row r="96" spans="10:27" ht="21" customHeight="1">
      <c r="J96" s="228"/>
      <c r="W96" s="203"/>
      <c r="X96" s="203"/>
      <c r="Y96" s="203"/>
      <c r="Z96" s="203"/>
      <c r="AA96" s="203"/>
    </row>
    <row r="97" spans="10:27" ht="21" customHeight="1">
      <c r="J97" s="228"/>
      <c r="W97" s="203"/>
      <c r="X97" s="203"/>
      <c r="Y97" s="203"/>
      <c r="Z97" s="203"/>
      <c r="AA97" s="203"/>
    </row>
    <row r="98" spans="10:27" ht="21" customHeight="1">
      <c r="J98" s="228"/>
      <c r="W98" s="203"/>
      <c r="X98" s="203"/>
      <c r="Y98" s="203"/>
      <c r="Z98" s="203"/>
      <c r="AA98" s="203"/>
    </row>
    <row r="99" spans="10:27" ht="21" customHeight="1">
      <c r="J99" s="228"/>
      <c r="W99" s="203"/>
      <c r="X99" s="203"/>
      <c r="Y99" s="203"/>
      <c r="Z99" s="203"/>
      <c r="AA99" s="203"/>
    </row>
    <row r="100" spans="10:27" ht="21" customHeight="1">
      <c r="J100" s="228"/>
      <c r="W100" s="203"/>
      <c r="X100" s="203"/>
      <c r="Y100" s="203"/>
      <c r="Z100" s="203"/>
      <c r="AA100" s="203"/>
    </row>
    <row r="101" spans="10:27" ht="21" customHeight="1">
      <c r="J101" s="228"/>
      <c r="W101" s="203"/>
      <c r="X101" s="203"/>
      <c r="Y101" s="203"/>
      <c r="Z101" s="203"/>
      <c r="AA101" s="203"/>
    </row>
    <row r="102" spans="10:27" ht="21" customHeight="1">
      <c r="J102" s="228"/>
      <c r="W102" s="203"/>
      <c r="X102" s="203"/>
      <c r="Y102" s="203"/>
      <c r="Z102" s="203"/>
      <c r="AA102" s="203"/>
    </row>
    <row r="103" spans="10:27" ht="21" customHeight="1">
      <c r="J103" s="228"/>
      <c r="W103" s="203"/>
      <c r="X103" s="203"/>
      <c r="Y103" s="203"/>
      <c r="Z103" s="203"/>
      <c r="AA103" s="203"/>
    </row>
    <row r="104" spans="10:27" ht="21" customHeight="1">
      <c r="J104" s="228"/>
      <c r="W104" s="203"/>
      <c r="X104" s="203"/>
      <c r="Y104" s="203"/>
      <c r="Z104" s="203"/>
      <c r="AA104" s="203"/>
    </row>
    <row r="105" spans="10:27" ht="21" customHeight="1">
      <c r="J105" s="228"/>
      <c r="W105" s="203"/>
      <c r="X105" s="203"/>
      <c r="Y105" s="203"/>
      <c r="Z105" s="203"/>
      <c r="AA105" s="203"/>
    </row>
    <row r="106" spans="10:27" ht="21" customHeight="1">
      <c r="J106" s="228"/>
      <c r="W106" s="203"/>
      <c r="X106" s="203"/>
      <c r="Y106" s="203"/>
      <c r="Z106" s="203"/>
      <c r="AA106" s="203"/>
    </row>
    <row r="107" spans="10:27" ht="21" customHeight="1">
      <c r="J107" s="228"/>
      <c r="W107" s="203"/>
      <c r="X107" s="203"/>
      <c r="Y107" s="203"/>
      <c r="Z107" s="203"/>
      <c r="AA107" s="203"/>
    </row>
    <row r="108" spans="10:27" ht="21" customHeight="1">
      <c r="J108" s="228"/>
      <c r="W108" s="203"/>
      <c r="X108" s="203"/>
      <c r="Y108" s="203"/>
      <c r="Z108" s="203"/>
      <c r="AA108" s="203"/>
    </row>
    <row r="109" spans="10:27" ht="21" customHeight="1">
      <c r="J109" s="228"/>
      <c r="W109" s="203"/>
      <c r="X109" s="203"/>
      <c r="Y109" s="203"/>
      <c r="Z109" s="203"/>
      <c r="AA109" s="203"/>
    </row>
    <row r="110" spans="10:27" ht="21" customHeight="1">
      <c r="J110" s="228"/>
      <c r="W110" s="203"/>
      <c r="X110" s="203"/>
      <c r="Y110" s="203"/>
      <c r="Z110" s="203"/>
      <c r="AA110" s="203"/>
    </row>
    <row r="111" spans="10:27" ht="21" customHeight="1">
      <c r="J111" s="228"/>
      <c r="W111" s="203"/>
      <c r="X111" s="203"/>
      <c r="Y111" s="203"/>
      <c r="Z111" s="203"/>
      <c r="AA111" s="203"/>
    </row>
    <row r="112" spans="10:27" ht="21" customHeight="1">
      <c r="J112" s="228"/>
      <c r="W112" s="203"/>
      <c r="X112" s="203"/>
      <c r="Y112" s="203"/>
      <c r="Z112" s="203"/>
      <c r="AA112" s="203"/>
    </row>
    <row r="113" spans="10:27" ht="21" customHeight="1">
      <c r="J113" s="228"/>
      <c r="W113" s="203"/>
      <c r="X113" s="203"/>
      <c r="Y113" s="203"/>
      <c r="Z113" s="203"/>
      <c r="AA113" s="203"/>
    </row>
    <row r="114" spans="10:27" ht="21" customHeight="1">
      <c r="J114" s="228"/>
      <c r="W114" s="203"/>
      <c r="X114" s="203"/>
      <c r="Y114" s="203"/>
      <c r="Z114" s="203"/>
      <c r="AA114" s="203"/>
    </row>
    <row r="115" spans="10:27" ht="21" customHeight="1">
      <c r="J115" s="228"/>
      <c r="W115" s="203"/>
      <c r="X115" s="203"/>
      <c r="Y115" s="203"/>
      <c r="Z115" s="203"/>
      <c r="AA115" s="203"/>
    </row>
    <row r="116" spans="10:27" ht="21" customHeight="1">
      <c r="J116" s="228"/>
      <c r="W116" s="203"/>
      <c r="X116" s="203"/>
      <c r="Y116" s="203"/>
      <c r="Z116" s="203"/>
      <c r="AA116" s="203"/>
    </row>
    <row r="117" spans="10:27" ht="21" customHeight="1">
      <c r="J117" s="228"/>
      <c r="W117" s="203"/>
      <c r="X117" s="203"/>
      <c r="Y117" s="203"/>
      <c r="Z117" s="203"/>
      <c r="AA117" s="203"/>
    </row>
    <row r="118" spans="10:27" ht="21" customHeight="1">
      <c r="J118" s="228"/>
      <c r="W118" s="203"/>
      <c r="X118" s="203"/>
      <c r="Y118" s="203"/>
      <c r="Z118" s="203"/>
      <c r="AA118" s="203"/>
    </row>
    <row r="119" spans="10:27" ht="21" customHeight="1">
      <c r="J119" s="228"/>
      <c r="W119" s="203"/>
      <c r="X119" s="203"/>
      <c r="Y119" s="203"/>
      <c r="Z119" s="203"/>
      <c r="AA119" s="203"/>
    </row>
    <row r="120" spans="10:27" ht="21" customHeight="1">
      <c r="J120" s="228"/>
      <c r="W120" s="203"/>
      <c r="X120" s="203"/>
      <c r="Y120" s="203"/>
      <c r="Z120" s="203"/>
      <c r="AA120" s="203"/>
    </row>
    <row r="121" spans="10:27" ht="21" customHeight="1">
      <c r="J121" s="228"/>
      <c r="W121" s="203"/>
      <c r="X121" s="203"/>
      <c r="Y121" s="203"/>
      <c r="Z121" s="203"/>
      <c r="AA121" s="203"/>
    </row>
    <row r="122" spans="10:27" ht="21" customHeight="1">
      <c r="J122" s="228"/>
      <c r="W122" s="203"/>
      <c r="X122" s="203"/>
      <c r="Y122" s="203"/>
      <c r="Z122" s="203"/>
      <c r="AA122" s="203"/>
    </row>
    <row r="123" spans="10:27" ht="21" customHeight="1">
      <c r="J123" s="228"/>
      <c r="W123" s="203"/>
      <c r="X123" s="203"/>
      <c r="Y123" s="203"/>
      <c r="Z123" s="203"/>
      <c r="AA123" s="203"/>
    </row>
    <row r="124" spans="10:27" ht="21" customHeight="1">
      <c r="J124" s="228"/>
      <c r="W124" s="203"/>
      <c r="X124" s="203"/>
      <c r="Y124" s="203"/>
      <c r="Z124" s="203"/>
      <c r="AA124" s="203"/>
    </row>
    <row r="125" spans="10:27" ht="21" customHeight="1">
      <c r="J125" s="228"/>
      <c r="W125" s="203"/>
      <c r="X125" s="203"/>
      <c r="Y125" s="203"/>
      <c r="Z125" s="203"/>
      <c r="AA125" s="203"/>
    </row>
    <row r="126" spans="10:27" ht="21" customHeight="1">
      <c r="J126" s="228"/>
      <c r="W126" s="203"/>
      <c r="X126" s="203"/>
      <c r="Y126" s="203"/>
      <c r="Z126" s="203"/>
      <c r="AA126" s="203"/>
    </row>
    <row r="127" spans="10:27" ht="21" customHeight="1">
      <c r="J127" s="228"/>
      <c r="W127" s="203"/>
      <c r="X127" s="203"/>
      <c r="Y127" s="203"/>
      <c r="Z127" s="203"/>
      <c r="AA127" s="203"/>
    </row>
    <row r="128" spans="10:27" ht="21" customHeight="1">
      <c r="J128" s="228"/>
      <c r="W128" s="203"/>
      <c r="X128" s="203"/>
      <c r="Y128" s="203"/>
      <c r="Z128" s="203"/>
      <c r="AA128" s="203"/>
    </row>
    <row r="129" spans="10:27" ht="21" customHeight="1">
      <c r="J129" s="228"/>
      <c r="W129" s="203"/>
      <c r="X129" s="203"/>
      <c r="Y129" s="203"/>
      <c r="Z129" s="203"/>
      <c r="AA129" s="203"/>
    </row>
    <row r="130" spans="10:27" ht="21" customHeight="1">
      <c r="J130" s="228"/>
      <c r="W130" s="203"/>
      <c r="X130" s="203"/>
      <c r="Y130" s="203"/>
      <c r="Z130" s="203"/>
      <c r="AA130" s="203"/>
    </row>
    <row r="131" spans="10:27" ht="21" customHeight="1">
      <c r="J131" s="228"/>
      <c r="W131" s="203"/>
      <c r="X131" s="203"/>
      <c r="Y131" s="203"/>
      <c r="Z131" s="203"/>
      <c r="AA131" s="203"/>
    </row>
    <row r="132" spans="10:27" ht="21" customHeight="1">
      <c r="J132" s="228"/>
      <c r="W132" s="203"/>
      <c r="X132" s="203"/>
      <c r="Y132" s="203"/>
      <c r="Z132" s="203"/>
      <c r="AA132" s="203"/>
    </row>
    <row r="133" spans="10:27" ht="21" customHeight="1">
      <c r="J133" s="228"/>
      <c r="W133" s="203"/>
      <c r="X133" s="203"/>
      <c r="Y133" s="203"/>
      <c r="Z133" s="203"/>
      <c r="AA133" s="203"/>
    </row>
    <row r="134" spans="10:27" ht="21" customHeight="1">
      <c r="J134" s="228"/>
      <c r="W134" s="203"/>
      <c r="X134" s="203"/>
      <c r="Y134" s="203"/>
      <c r="Z134" s="203"/>
      <c r="AA134" s="203"/>
    </row>
    <row r="135" spans="10:27" ht="21" customHeight="1">
      <c r="J135" s="228"/>
      <c r="W135" s="203"/>
      <c r="X135" s="203"/>
      <c r="Y135" s="203"/>
      <c r="Z135" s="203"/>
      <c r="AA135" s="203"/>
    </row>
    <row r="136" spans="10:27" ht="21" customHeight="1">
      <c r="J136" s="228"/>
      <c r="W136" s="203"/>
      <c r="X136" s="203"/>
      <c r="Y136" s="203"/>
      <c r="Z136" s="203"/>
      <c r="AA136" s="203"/>
    </row>
    <row r="137" spans="10:27" ht="21" customHeight="1">
      <c r="J137" s="228"/>
      <c r="W137" s="203"/>
      <c r="X137" s="203"/>
      <c r="Y137" s="203"/>
      <c r="Z137" s="203"/>
      <c r="AA137" s="203"/>
    </row>
    <row r="138" spans="10:27" ht="21" customHeight="1">
      <c r="J138" s="228"/>
      <c r="W138" s="203"/>
      <c r="X138" s="203"/>
      <c r="Y138" s="203"/>
      <c r="Z138" s="203"/>
      <c r="AA138" s="203"/>
    </row>
    <row r="139" spans="10:27" ht="21" customHeight="1">
      <c r="J139" s="228"/>
      <c r="W139" s="203"/>
      <c r="X139" s="203"/>
      <c r="Y139" s="203"/>
      <c r="Z139" s="203"/>
      <c r="AA139" s="203"/>
    </row>
    <row r="140" spans="10:27" ht="21" customHeight="1">
      <c r="J140" s="228"/>
      <c r="W140" s="203"/>
      <c r="X140" s="203"/>
      <c r="Y140" s="203"/>
      <c r="Z140" s="203"/>
      <c r="AA140" s="203"/>
    </row>
    <row r="141" spans="10:27" ht="21" customHeight="1">
      <c r="J141" s="228"/>
      <c r="W141" s="203"/>
      <c r="X141" s="203"/>
      <c r="Y141" s="203"/>
      <c r="Z141" s="203"/>
      <c r="AA141" s="203"/>
    </row>
    <row r="142" spans="10:27" ht="21" customHeight="1">
      <c r="J142" s="228"/>
      <c r="W142" s="203"/>
      <c r="X142" s="203"/>
      <c r="Y142" s="203"/>
      <c r="Z142" s="203"/>
      <c r="AA142" s="203"/>
    </row>
    <row r="143" spans="10:27" ht="21" customHeight="1">
      <c r="J143" s="228"/>
      <c r="W143" s="203"/>
      <c r="X143" s="203"/>
      <c r="Y143" s="203"/>
      <c r="Z143" s="203"/>
      <c r="AA143" s="203"/>
    </row>
    <row r="144" spans="10:27" ht="21" customHeight="1">
      <c r="J144" s="228"/>
      <c r="W144" s="203"/>
      <c r="X144" s="203"/>
      <c r="Y144" s="203"/>
      <c r="Z144" s="203"/>
      <c r="AA144" s="203"/>
    </row>
    <row r="145" spans="10:27" ht="21" customHeight="1">
      <c r="J145" s="228"/>
      <c r="W145" s="203"/>
      <c r="X145" s="203"/>
      <c r="Y145" s="203"/>
      <c r="Z145" s="203"/>
      <c r="AA145" s="203"/>
    </row>
    <row r="146" spans="10:27" ht="21" customHeight="1">
      <c r="J146" s="228"/>
      <c r="W146" s="203"/>
      <c r="X146" s="203"/>
      <c r="Y146" s="203"/>
      <c r="Z146" s="203"/>
      <c r="AA146" s="203"/>
    </row>
    <row r="147" spans="10:27" ht="21" customHeight="1">
      <c r="J147" s="228"/>
      <c r="W147" s="203"/>
      <c r="X147" s="203"/>
      <c r="Y147" s="203"/>
      <c r="Z147" s="203"/>
      <c r="AA147" s="203"/>
    </row>
    <row r="148" spans="10:27" ht="21" customHeight="1">
      <c r="J148" s="228"/>
      <c r="W148" s="203"/>
      <c r="X148" s="203"/>
      <c r="Y148" s="203"/>
      <c r="Z148" s="203"/>
      <c r="AA148" s="203"/>
    </row>
    <row r="149" spans="10:27" ht="21" customHeight="1">
      <c r="J149" s="228"/>
      <c r="W149" s="203"/>
      <c r="X149" s="203"/>
      <c r="Y149" s="203"/>
      <c r="Z149" s="203"/>
      <c r="AA149" s="203"/>
    </row>
    <row r="150" spans="10:27" ht="21" customHeight="1">
      <c r="J150" s="228"/>
      <c r="W150" s="203"/>
      <c r="X150" s="203"/>
      <c r="Y150" s="203"/>
      <c r="Z150" s="203"/>
      <c r="AA150" s="203"/>
    </row>
    <row r="151" spans="10:27" ht="21" customHeight="1">
      <c r="J151" s="228"/>
      <c r="W151" s="203"/>
      <c r="X151" s="203"/>
      <c r="Y151" s="203"/>
      <c r="Z151" s="203"/>
      <c r="AA151" s="203"/>
    </row>
    <row r="152" spans="10:27" ht="21" customHeight="1">
      <c r="J152" s="228"/>
      <c r="W152" s="203"/>
      <c r="X152" s="203"/>
      <c r="Y152" s="203"/>
      <c r="Z152" s="203"/>
      <c r="AA152" s="203"/>
    </row>
    <row r="153" spans="10:27" ht="21" customHeight="1">
      <c r="J153" s="228"/>
      <c r="W153" s="203"/>
      <c r="X153" s="203"/>
      <c r="Y153" s="203"/>
      <c r="Z153" s="203"/>
      <c r="AA153" s="203"/>
    </row>
    <row r="154" spans="10:27" ht="21" customHeight="1">
      <c r="J154" s="228"/>
      <c r="W154" s="203"/>
      <c r="X154" s="203"/>
      <c r="Y154" s="203"/>
      <c r="Z154" s="203"/>
      <c r="AA154" s="203"/>
    </row>
    <row r="155" spans="10:27" ht="21" customHeight="1">
      <c r="J155" s="228"/>
      <c r="W155" s="203"/>
      <c r="X155" s="203"/>
      <c r="Y155" s="203"/>
      <c r="Z155" s="203"/>
      <c r="AA155" s="203"/>
    </row>
    <row r="156" spans="10:27" ht="21" customHeight="1">
      <c r="J156" s="228"/>
      <c r="W156" s="203"/>
      <c r="X156" s="203"/>
      <c r="Y156" s="203"/>
      <c r="Z156" s="203"/>
      <c r="AA156" s="203"/>
    </row>
    <row r="157" spans="10:27" ht="21" customHeight="1">
      <c r="J157" s="228"/>
      <c r="W157" s="203"/>
      <c r="X157" s="203"/>
      <c r="Y157" s="203"/>
      <c r="Z157" s="203"/>
      <c r="AA157" s="203"/>
    </row>
    <row r="158" spans="10:27" ht="21" customHeight="1">
      <c r="J158" s="228"/>
      <c r="W158" s="203"/>
      <c r="X158" s="203"/>
      <c r="Y158" s="203"/>
      <c r="Z158" s="203"/>
      <c r="AA158" s="203"/>
    </row>
    <row r="159" spans="10:27" ht="21" customHeight="1">
      <c r="J159" s="228"/>
      <c r="W159" s="203"/>
      <c r="X159" s="203"/>
      <c r="Y159" s="203"/>
      <c r="Z159" s="203"/>
      <c r="AA159" s="203"/>
    </row>
    <row r="160" spans="10:27" ht="21" customHeight="1">
      <c r="J160" s="228"/>
      <c r="W160" s="203"/>
      <c r="X160" s="203"/>
      <c r="Y160" s="203"/>
      <c r="Z160" s="203"/>
      <c r="AA160" s="203"/>
    </row>
    <row r="161" spans="10:27" ht="21" customHeight="1">
      <c r="J161" s="228"/>
      <c r="W161" s="203"/>
      <c r="X161" s="203"/>
      <c r="Y161" s="203"/>
      <c r="Z161" s="203"/>
      <c r="AA161" s="203"/>
    </row>
    <row r="162" spans="10:27" ht="21" customHeight="1">
      <c r="J162" s="228"/>
      <c r="W162" s="203"/>
      <c r="X162" s="203"/>
      <c r="Y162" s="203"/>
      <c r="Z162" s="203"/>
      <c r="AA162" s="203"/>
    </row>
    <row r="163" spans="10:27" ht="21" customHeight="1">
      <c r="J163" s="228"/>
      <c r="W163" s="203"/>
      <c r="X163" s="203"/>
      <c r="Y163" s="203"/>
      <c r="Z163" s="203"/>
      <c r="AA163" s="203"/>
    </row>
    <row r="164" spans="10:27" ht="21" customHeight="1">
      <c r="J164" s="228"/>
      <c r="W164" s="203"/>
      <c r="X164" s="203"/>
      <c r="Y164" s="203"/>
      <c r="Z164" s="203"/>
      <c r="AA164" s="203"/>
    </row>
    <row r="165" spans="10:27" ht="21" customHeight="1">
      <c r="J165" s="228"/>
      <c r="W165" s="203"/>
      <c r="X165" s="203"/>
      <c r="Y165" s="203"/>
      <c r="Z165" s="203"/>
      <c r="AA165" s="203"/>
    </row>
    <row r="166" spans="10:27" ht="21" customHeight="1">
      <c r="J166" s="228"/>
      <c r="W166" s="203"/>
      <c r="X166" s="203"/>
      <c r="Y166" s="203"/>
      <c r="Z166" s="203"/>
      <c r="AA166" s="203"/>
    </row>
    <row r="167" spans="10:27" ht="21" customHeight="1">
      <c r="J167" s="228"/>
      <c r="W167" s="203"/>
      <c r="X167" s="203"/>
      <c r="Y167" s="203"/>
      <c r="Z167" s="203"/>
      <c r="AA167" s="203"/>
    </row>
    <row r="168" spans="10:27" ht="21" customHeight="1">
      <c r="J168" s="228"/>
      <c r="W168" s="203"/>
      <c r="X168" s="203"/>
      <c r="Y168" s="203"/>
      <c r="Z168" s="203"/>
      <c r="AA168" s="203"/>
    </row>
    <row r="169" spans="10:27" ht="21" customHeight="1">
      <c r="J169" s="228"/>
      <c r="W169" s="203"/>
      <c r="X169" s="203"/>
      <c r="Y169" s="203"/>
      <c r="Z169" s="203"/>
      <c r="AA169" s="203"/>
    </row>
    <row r="170" spans="10:27" ht="21" customHeight="1">
      <c r="J170" s="228"/>
      <c r="W170" s="203"/>
      <c r="X170" s="203"/>
      <c r="Y170" s="203"/>
      <c r="Z170" s="203"/>
      <c r="AA170" s="203"/>
    </row>
    <row r="171" spans="10:27" ht="21" customHeight="1">
      <c r="J171" s="228"/>
      <c r="W171" s="203"/>
      <c r="X171" s="203"/>
      <c r="Y171" s="203"/>
      <c r="Z171" s="203"/>
      <c r="AA171" s="203"/>
    </row>
    <row r="172" spans="10:27" ht="21" customHeight="1">
      <c r="J172" s="228"/>
      <c r="W172" s="203"/>
      <c r="X172" s="203"/>
      <c r="Y172" s="203"/>
      <c r="Z172" s="203"/>
      <c r="AA172" s="203"/>
    </row>
    <row r="173" spans="10:27" ht="21" customHeight="1">
      <c r="J173" s="228"/>
      <c r="W173" s="203"/>
      <c r="X173" s="203"/>
      <c r="Y173" s="203"/>
      <c r="Z173" s="203"/>
      <c r="AA173" s="203"/>
    </row>
    <row r="174" spans="10:27" ht="21" customHeight="1">
      <c r="J174" s="228"/>
      <c r="W174" s="203"/>
      <c r="X174" s="203"/>
      <c r="Y174" s="203"/>
      <c r="Z174" s="203"/>
      <c r="AA174" s="203"/>
    </row>
    <row r="175" spans="10:27" ht="21" customHeight="1">
      <c r="J175" s="228"/>
      <c r="W175" s="203"/>
      <c r="X175" s="203"/>
      <c r="Y175" s="203"/>
      <c r="Z175" s="203"/>
      <c r="AA175" s="203"/>
    </row>
    <row r="176" spans="10:27" ht="21" customHeight="1">
      <c r="J176" s="228"/>
      <c r="W176" s="203"/>
      <c r="X176" s="203"/>
      <c r="Y176" s="203"/>
      <c r="Z176" s="203"/>
      <c r="AA176" s="203"/>
    </row>
    <row r="177" spans="10:27" ht="21" customHeight="1">
      <c r="J177" s="228"/>
      <c r="W177" s="203"/>
      <c r="X177" s="203"/>
      <c r="Y177" s="203"/>
      <c r="Z177" s="203"/>
      <c r="AA177" s="203"/>
    </row>
    <row r="178" spans="10:27" ht="21" customHeight="1">
      <c r="J178" s="228"/>
      <c r="W178" s="203"/>
      <c r="X178" s="203"/>
      <c r="Y178" s="203"/>
      <c r="Z178" s="203"/>
      <c r="AA178" s="203"/>
    </row>
    <row r="179" spans="10:27" ht="21" customHeight="1">
      <c r="J179" s="228"/>
      <c r="W179" s="203"/>
      <c r="X179" s="203"/>
      <c r="Y179" s="203"/>
      <c r="Z179" s="203"/>
      <c r="AA179" s="203"/>
    </row>
    <row r="180" spans="10:27" ht="21" customHeight="1">
      <c r="J180" s="228"/>
      <c r="W180" s="203"/>
      <c r="X180" s="203"/>
      <c r="Y180" s="203"/>
      <c r="Z180" s="203"/>
      <c r="AA180" s="203"/>
    </row>
    <row r="181" spans="10:27" ht="21" customHeight="1">
      <c r="J181" s="228"/>
      <c r="W181" s="203"/>
      <c r="X181" s="203"/>
      <c r="Y181" s="203"/>
      <c r="Z181" s="203"/>
      <c r="AA181" s="203"/>
    </row>
    <row r="182" spans="10:27" ht="21" customHeight="1">
      <c r="J182" s="228"/>
      <c r="W182" s="203"/>
      <c r="X182" s="203"/>
      <c r="Y182" s="203"/>
      <c r="Z182" s="203"/>
      <c r="AA182" s="203"/>
    </row>
    <row r="183" spans="10:27" ht="21" customHeight="1">
      <c r="J183" s="228"/>
      <c r="W183" s="203"/>
      <c r="X183" s="203"/>
      <c r="Y183" s="203"/>
      <c r="Z183" s="203"/>
      <c r="AA183" s="203"/>
    </row>
    <row r="184" spans="10:27" ht="21" customHeight="1">
      <c r="J184" s="228"/>
      <c r="W184" s="203"/>
      <c r="X184" s="203"/>
      <c r="Y184" s="203"/>
      <c r="Z184" s="203"/>
      <c r="AA184" s="203"/>
    </row>
    <row r="185" spans="10:27" ht="21" customHeight="1">
      <c r="J185" s="228"/>
      <c r="W185" s="203"/>
      <c r="X185" s="203"/>
      <c r="Y185" s="203"/>
      <c r="Z185" s="203"/>
      <c r="AA185" s="203"/>
    </row>
    <row r="186" spans="23:27" ht="21" customHeight="1">
      <c r="W186" s="203"/>
      <c r="X186" s="203"/>
      <c r="Y186" s="203"/>
      <c r="Z186" s="203"/>
      <c r="AA186" s="203"/>
    </row>
    <row r="187" spans="23:27" ht="21" customHeight="1">
      <c r="W187" s="203"/>
      <c r="X187" s="203"/>
      <c r="Y187" s="203"/>
      <c r="Z187" s="203"/>
      <c r="AA187" s="203"/>
    </row>
    <row r="188" spans="23:27" ht="21" customHeight="1">
      <c r="W188" s="203"/>
      <c r="X188" s="203"/>
      <c r="Y188" s="203"/>
      <c r="Z188" s="203"/>
      <c r="AA188" s="203"/>
    </row>
    <row r="189" spans="23:27" ht="21" customHeight="1">
      <c r="W189" s="203"/>
      <c r="X189" s="203"/>
      <c r="Y189" s="203"/>
      <c r="Z189" s="203"/>
      <c r="AA189" s="203"/>
    </row>
    <row r="190" spans="23:27" ht="21" customHeight="1">
      <c r="W190" s="203"/>
      <c r="X190" s="203"/>
      <c r="Y190" s="203"/>
      <c r="Z190" s="203"/>
      <c r="AA190" s="203"/>
    </row>
    <row r="191" spans="23:27" ht="21" customHeight="1">
      <c r="W191" s="203"/>
      <c r="X191" s="203"/>
      <c r="Y191" s="203"/>
      <c r="Z191" s="203"/>
      <c r="AA191" s="203"/>
    </row>
    <row r="192" spans="23:27" ht="21" customHeight="1">
      <c r="W192" s="203"/>
      <c r="X192" s="203"/>
      <c r="Y192" s="203"/>
      <c r="Z192" s="203"/>
      <c r="AA192" s="203"/>
    </row>
    <row r="193" spans="23:27" ht="21" customHeight="1">
      <c r="W193" s="203"/>
      <c r="X193" s="203"/>
      <c r="Y193" s="203"/>
      <c r="Z193" s="203"/>
      <c r="AA193" s="203"/>
    </row>
    <row r="194" spans="23:27" ht="21" customHeight="1">
      <c r="W194" s="203"/>
      <c r="X194" s="203"/>
      <c r="Y194" s="203"/>
      <c r="Z194" s="203"/>
      <c r="AA194" s="203"/>
    </row>
    <row r="195" spans="23:27" ht="21" customHeight="1">
      <c r="W195" s="203"/>
      <c r="X195" s="203"/>
      <c r="Y195" s="203"/>
      <c r="Z195" s="203"/>
      <c r="AA195" s="203"/>
    </row>
    <row r="196" spans="23:27" ht="21" customHeight="1">
      <c r="W196" s="203"/>
      <c r="X196" s="203"/>
      <c r="Y196" s="203"/>
      <c r="Z196" s="203"/>
      <c r="AA196" s="203"/>
    </row>
    <row r="197" spans="23:27" ht="21" customHeight="1">
      <c r="W197" s="203"/>
      <c r="X197" s="203"/>
      <c r="Y197" s="203"/>
      <c r="Z197" s="203"/>
      <c r="AA197" s="203"/>
    </row>
    <row r="198" spans="23:27" ht="21" customHeight="1">
      <c r="W198" s="203"/>
      <c r="X198" s="203"/>
      <c r="Y198" s="203"/>
      <c r="Z198" s="203"/>
      <c r="AA198" s="203"/>
    </row>
    <row r="199" spans="23:27" ht="21" customHeight="1">
      <c r="W199" s="203"/>
      <c r="X199" s="203"/>
      <c r="Y199" s="203"/>
      <c r="Z199" s="203"/>
      <c r="AA199" s="203"/>
    </row>
    <row r="200" spans="23:27" ht="21" customHeight="1">
      <c r="W200" s="203"/>
      <c r="X200" s="203"/>
      <c r="Y200" s="203"/>
      <c r="Z200" s="203"/>
      <c r="AA200" s="203"/>
    </row>
    <row r="201" spans="23:27" ht="21" customHeight="1">
      <c r="W201" s="203"/>
      <c r="X201" s="203"/>
      <c r="Y201" s="203"/>
      <c r="Z201" s="203"/>
      <c r="AA201" s="203"/>
    </row>
    <row r="202" spans="23:27" ht="21" customHeight="1">
      <c r="W202" s="203"/>
      <c r="X202" s="203"/>
      <c r="Y202" s="203"/>
      <c r="Z202" s="203"/>
      <c r="AA202" s="203"/>
    </row>
    <row r="203" spans="23:27" ht="21" customHeight="1">
      <c r="W203" s="203"/>
      <c r="X203" s="203"/>
      <c r="Y203" s="203"/>
      <c r="Z203" s="203"/>
      <c r="AA203" s="203"/>
    </row>
    <row r="204" spans="23:27" ht="21" customHeight="1">
      <c r="W204" s="203"/>
      <c r="X204" s="203"/>
      <c r="Y204" s="203"/>
      <c r="Z204" s="203"/>
      <c r="AA204" s="203"/>
    </row>
    <row r="205" spans="23:27" ht="21" customHeight="1">
      <c r="W205" s="203"/>
      <c r="X205" s="203"/>
      <c r="Y205" s="203"/>
      <c r="Z205" s="203"/>
      <c r="AA205" s="203"/>
    </row>
    <row r="206" spans="23:27" ht="21" customHeight="1">
      <c r="W206" s="203"/>
      <c r="X206" s="203"/>
      <c r="Y206" s="203"/>
      <c r="Z206" s="203"/>
      <c r="AA206" s="203"/>
    </row>
    <row r="207" spans="23:27" ht="21" customHeight="1">
      <c r="W207" s="203"/>
      <c r="X207" s="203"/>
      <c r="Y207" s="203"/>
      <c r="Z207" s="203"/>
      <c r="AA207" s="203"/>
    </row>
    <row r="208" spans="23:27" ht="21" customHeight="1">
      <c r="W208" s="203"/>
      <c r="X208" s="203"/>
      <c r="Y208" s="203"/>
      <c r="Z208" s="203"/>
      <c r="AA208" s="203"/>
    </row>
    <row r="209" spans="23:27" ht="21" customHeight="1">
      <c r="W209" s="203"/>
      <c r="X209" s="203"/>
      <c r="Y209" s="203"/>
      <c r="Z209" s="203"/>
      <c r="AA209" s="203"/>
    </row>
    <row r="210" spans="23:27" ht="21" customHeight="1">
      <c r="W210" s="203"/>
      <c r="X210" s="203"/>
      <c r="Y210" s="203"/>
      <c r="Z210" s="203"/>
      <c r="AA210" s="203"/>
    </row>
    <row r="211" spans="23:27" ht="21" customHeight="1">
      <c r="W211" s="203"/>
      <c r="X211" s="203"/>
      <c r="Y211" s="203"/>
      <c r="Z211" s="203"/>
      <c r="AA211" s="203"/>
    </row>
    <row r="212" spans="23:27" ht="21" customHeight="1">
      <c r="W212" s="203"/>
      <c r="X212" s="203"/>
      <c r="Y212" s="203"/>
      <c r="Z212" s="203"/>
      <c r="AA212" s="203"/>
    </row>
    <row r="213" spans="23:27" ht="21" customHeight="1">
      <c r="W213" s="203"/>
      <c r="X213" s="203"/>
      <c r="Y213" s="203"/>
      <c r="Z213" s="203"/>
      <c r="AA213" s="203"/>
    </row>
    <row r="214" spans="23:27" ht="21" customHeight="1">
      <c r="W214" s="203"/>
      <c r="X214" s="203"/>
      <c r="Y214" s="203"/>
      <c r="Z214" s="203"/>
      <c r="AA214" s="203"/>
    </row>
    <row r="215" spans="23:27" ht="21" customHeight="1">
      <c r="W215" s="203"/>
      <c r="X215" s="203"/>
      <c r="Y215" s="203"/>
      <c r="Z215" s="203"/>
      <c r="AA215" s="203"/>
    </row>
    <row r="216" spans="23:27" ht="21" customHeight="1">
      <c r="W216" s="203"/>
      <c r="X216" s="203"/>
      <c r="Y216" s="203"/>
      <c r="Z216" s="203"/>
      <c r="AA216" s="203"/>
    </row>
    <row r="217" spans="23:27" ht="21" customHeight="1">
      <c r="W217" s="203"/>
      <c r="X217" s="203"/>
      <c r="Y217" s="203"/>
      <c r="Z217" s="203"/>
      <c r="AA217" s="203"/>
    </row>
    <row r="218" spans="23:27" ht="21" customHeight="1">
      <c r="W218" s="203"/>
      <c r="X218" s="203"/>
      <c r="Y218" s="203"/>
      <c r="Z218" s="203"/>
      <c r="AA218" s="203"/>
    </row>
    <row r="219" spans="23:27" ht="21" customHeight="1">
      <c r="W219" s="203"/>
      <c r="X219" s="203"/>
      <c r="Y219" s="203"/>
      <c r="Z219" s="203"/>
      <c r="AA219" s="203"/>
    </row>
    <row r="220" spans="23:27" ht="21" customHeight="1">
      <c r="W220" s="203"/>
      <c r="X220" s="203"/>
      <c r="Y220" s="203"/>
      <c r="Z220" s="203"/>
      <c r="AA220" s="203"/>
    </row>
    <row r="221" spans="23:27" ht="21" customHeight="1">
      <c r="W221" s="203"/>
      <c r="X221" s="203"/>
      <c r="Y221" s="203"/>
      <c r="Z221" s="203"/>
      <c r="AA221" s="203"/>
    </row>
    <row r="222" spans="23:27" ht="21" customHeight="1">
      <c r="W222" s="203"/>
      <c r="X222" s="203"/>
      <c r="Y222" s="203"/>
      <c r="Z222" s="203"/>
      <c r="AA222" s="203"/>
    </row>
    <row r="223" spans="23:27" ht="21" customHeight="1">
      <c r="W223" s="203"/>
      <c r="X223" s="203"/>
      <c r="Y223" s="203"/>
      <c r="Z223" s="203"/>
      <c r="AA223" s="203"/>
    </row>
    <row r="224" spans="23:27" ht="21" customHeight="1">
      <c r="W224" s="203"/>
      <c r="X224" s="203"/>
      <c r="Y224" s="203"/>
      <c r="Z224" s="203"/>
      <c r="AA224" s="203"/>
    </row>
    <row r="225" spans="23:27" ht="21" customHeight="1">
      <c r="W225" s="203"/>
      <c r="X225" s="203"/>
      <c r="Y225" s="203"/>
      <c r="Z225" s="203"/>
      <c r="AA225" s="203"/>
    </row>
    <row r="226" spans="23:27" ht="21" customHeight="1">
      <c r="W226" s="203"/>
      <c r="X226" s="203"/>
      <c r="Y226" s="203"/>
      <c r="Z226" s="203"/>
      <c r="AA226" s="203"/>
    </row>
    <row r="227" spans="23:27" ht="21" customHeight="1">
      <c r="W227" s="203"/>
      <c r="X227" s="203"/>
      <c r="Y227" s="203"/>
      <c r="Z227" s="203"/>
      <c r="AA227" s="203"/>
    </row>
    <row r="228" spans="23:27" ht="21" customHeight="1">
      <c r="W228" s="203"/>
      <c r="X228" s="203"/>
      <c r="Y228" s="203"/>
      <c r="Z228" s="203"/>
      <c r="AA228" s="203"/>
    </row>
    <row r="229" spans="23:27" ht="21" customHeight="1">
      <c r="W229" s="203"/>
      <c r="X229" s="203"/>
      <c r="Y229" s="203"/>
      <c r="Z229" s="203"/>
      <c r="AA229" s="203"/>
    </row>
    <row r="230" spans="23:27" ht="21" customHeight="1">
      <c r="W230" s="203"/>
      <c r="X230" s="203"/>
      <c r="Y230" s="203"/>
      <c r="Z230" s="203"/>
      <c r="AA230" s="203"/>
    </row>
    <row r="231" spans="23:27" ht="21" customHeight="1">
      <c r="W231" s="203"/>
      <c r="X231" s="203"/>
      <c r="Y231" s="203"/>
      <c r="Z231" s="203"/>
      <c r="AA231" s="203"/>
    </row>
    <row r="232" spans="23:27" ht="21" customHeight="1">
      <c r="W232" s="203"/>
      <c r="X232" s="203"/>
      <c r="Y232" s="203"/>
      <c r="Z232" s="203"/>
      <c r="AA232" s="203"/>
    </row>
    <row r="233" spans="23:27" ht="21" customHeight="1">
      <c r="W233" s="203"/>
      <c r="X233" s="203"/>
      <c r="Y233" s="203"/>
      <c r="Z233" s="203"/>
      <c r="AA233" s="203"/>
    </row>
    <row r="234" spans="23:27" ht="21" customHeight="1">
      <c r="W234" s="203"/>
      <c r="X234" s="203"/>
      <c r="Y234" s="203"/>
      <c r="Z234" s="203"/>
      <c r="AA234" s="203"/>
    </row>
    <row r="235" spans="23:27" ht="21" customHeight="1">
      <c r="W235" s="203"/>
      <c r="X235" s="203"/>
      <c r="Y235" s="203"/>
      <c r="Z235" s="203"/>
      <c r="AA235" s="203"/>
    </row>
    <row r="236" spans="23:27" ht="21" customHeight="1">
      <c r="W236" s="203"/>
      <c r="X236" s="203"/>
      <c r="Y236" s="203"/>
      <c r="Z236" s="203"/>
      <c r="AA236" s="203"/>
    </row>
    <row r="237" spans="23:27" ht="21" customHeight="1">
      <c r="W237" s="203"/>
      <c r="X237" s="203"/>
      <c r="Y237" s="203"/>
      <c r="Z237" s="203"/>
      <c r="AA237" s="203"/>
    </row>
    <row r="238" spans="23:27" ht="21" customHeight="1">
      <c r="W238" s="203"/>
      <c r="X238" s="203"/>
      <c r="Y238" s="203"/>
      <c r="Z238" s="203"/>
      <c r="AA238" s="203"/>
    </row>
    <row r="239" spans="23:27" ht="21" customHeight="1">
      <c r="W239" s="203"/>
      <c r="X239" s="203"/>
      <c r="Y239" s="203"/>
      <c r="Z239" s="203"/>
      <c r="AA239" s="203"/>
    </row>
    <row r="240" spans="23:27" ht="21" customHeight="1">
      <c r="W240" s="203"/>
      <c r="X240" s="203"/>
      <c r="Y240" s="203"/>
      <c r="Z240" s="203"/>
      <c r="AA240" s="203"/>
    </row>
    <row r="241" spans="23:27" ht="21" customHeight="1">
      <c r="W241" s="203"/>
      <c r="X241" s="203"/>
      <c r="Y241" s="203"/>
      <c r="Z241" s="203"/>
      <c r="AA241" s="203"/>
    </row>
    <row r="242" spans="23:27" ht="21" customHeight="1">
      <c r="W242" s="203"/>
      <c r="X242" s="203"/>
      <c r="Y242" s="203"/>
      <c r="Z242" s="203"/>
      <c r="AA242" s="203"/>
    </row>
    <row r="243" spans="23:27" ht="21" customHeight="1">
      <c r="W243" s="203"/>
      <c r="X243" s="203"/>
      <c r="Y243" s="203"/>
      <c r="Z243" s="203"/>
      <c r="AA243" s="203"/>
    </row>
    <row r="244" spans="23:27" ht="21" customHeight="1">
      <c r="W244" s="203"/>
      <c r="X244" s="203"/>
      <c r="Y244" s="203"/>
      <c r="Z244" s="203"/>
      <c r="AA244" s="203"/>
    </row>
    <row r="245" spans="23:27" ht="21" customHeight="1">
      <c r="W245" s="203"/>
      <c r="X245" s="203"/>
      <c r="Y245" s="203"/>
      <c r="Z245" s="203"/>
      <c r="AA245" s="203"/>
    </row>
    <row r="246" spans="23:27" ht="21" customHeight="1">
      <c r="W246" s="203"/>
      <c r="X246" s="203"/>
      <c r="Y246" s="203"/>
      <c r="Z246" s="203"/>
      <c r="AA246" s="203"/>
    </row>
    <row r="247" spans="23:27" ht="21" customHeight="1">
      <c r="W247" s="203"/>
      <c r="X247" s="203"/>
      <c r="Y247" s="203"/>
      <c r="Z247" s="203"/>
      <c r="AA247" s="203"/>
    </row>
    <row r="248" spans="23:27" ht="21" customHeight="1">
      <c r="W248" s="203"/>
      <c r="X248" s="203"/>
      <c r="Y248" s="203"/>
      <c r="Z248" s="203"/>
      <c r="AA248" s="203"/>
    </row>
    <row r="249" spans="23:27" ht="21" customHeight="1">
      <c r="W249" s="203"/>
      <c r="X249" s="203"/>
      <c r="Y249" s="203"/>
      <c r="Z249" s="203"/>
      <c r="AA249" s="203"/>
    </row>
    <row r="250" spans="23:27" ht="21" customHeight="1">
      <c r="W250" s="203"/>
      <c r="X250" s="203"/>
      <c r="Y250" s="203"/>
      <c r="Z250" s="203"/>
      <c r="AA250" s="203"/>
    </row>
    <row r="251" spans="23:27" ht="21" customHeight="1">
      <c r="W251" s="203"/>
      <c r="X251" s="203"/>
      <c r="Y251" s="203"/>
      <c r="Z251" s="203"/>
      <c r="AA251" s="203"/>
    </row>
    <row r="252" spans="23:27" ht="21" customHeight="1">
      <c r="W252" s="203"/>
      <c r="X252" s="203"/>
      <c r="Y252" s="203"/>
      <c r="Z252" s="203"/>
      <c r="AA252" s="203"/>
    </row>
    <row r="253" spans="23:27" ht="21" customHeight="1">
      <c r="W253" s="203"/>
      <c r="X253" s="203"/>
      <c r="Y253" s="203"/>
      <c r="Z253" s="203"/>
      <c r="AA253" s="203"/>
    </row>
    <row r="254" spans="23:27" ht="21" customHeight="1">
      <c r="W254" s="203"/>
      <c r="X254" s="203"/>
      <c r="Y254" s="203"/>
      <c r="Z254" s="203"/>
      <c r="AA254" s="203"/>
    </row>
    <row r="255" spans="23:27" ht="21" customHeight="1">
      <c r="W255" s="203"/>
      <c r="X255" s="203"/>
      <c r="Y255" s="203"/>
      <c r="Z255" s="203"/>
      <c r="AA255" s="203"/>
    </row>
    <row r="256" spans="23:27" ht="21" customHeight="1">
      <c r="W256" s="203"/>
      <c r="X256" s="203"/>
      <c r="Y256" s="203"/>
      <c r="Z256" s="203"/>
      <c r="AA256" s="203"/>
    </row>
    <row r="257" spans="23:27" ht="21" customHeight="1">
      <c r="W257" s="203"/>
      <c r="X257" s="203"/>
      <c r="Y257" s="203"/>
      <c r="Z257" s="203"/>
      <c r="AA257" s="203"/>
    </row>
    <row r="258" spans="23:27" ht="21" customHeight="1">
      <c r="W258" s="203"/>
      <c r="X258" s="203"/>
      <c r="Y258" s="203"/>
      <c r="Z258" s="203"/>
      <c r="AA258" s="203"/>
    </row>
    <row r="259" spans="23:27" ht="21" customHeight="1">
      <c r="W259" s="203"/>
      <c r="X259" s="203"/>
      <c r="Y259" s="203"/>
      <c r="Z259" s="203"/>
      <c r="AA259" s="203"/>
    </row>
    <row r="260" spans="23:27" ht="21" customHeight="1">
      <c r="W260" s="203"/>
      <c r="X260" s="203"/>
      <c r="Y260" s="203"/>
      <c r="Z260" s="203"/>
      <c r="AA260" s="203"/>
    </row>
    <row r="261" spans="23:27" ht="21" customHeight="1">
      <c r="W261" s="203"/>
      <c r="X261" s="203"/>
      <c r="Y261" s="203"/>
      <c r="Z261" s="203"/>
      <c r="AA261" s="203"/>
    </row>
    <row r="262" spans="23:27" ht="21" customHeight="1">
      <c r="W262" s="203"/>
      <c r="X262" s="203"/>
      <c r="Y262" s="203"/>
      <c r="Z262" s="203"/>
      <c r="AA262" s="203"/>
    </row>
    <row r="263" spans="23:27" ht="21" customHeight="1">
      <c r="W263" s="203"/>
      <c r="X263" s="203"/>
      <c r="Y263" s="203"/>
      <c r="Z263" s="203"/>
      <c r="AA263" s="203"/>
    </row>
    <row r="264" spans="23:27" ht="21" customHeight="1">
      <c r="W264" s="203"/>
      <c r="X264" s="203"/>
      <c r="Y264" s="203"/>
      <c r="Z264" s="203"/>
      <c r="AA264" s="203"/>
    </row>
    <row r="265" spans="23:27" ht="21" customHeight="1">
      <c r="W265" s="203"/>
      <c r="X265" s="203"/>
      <c r="Y265" s="203"/>
      <c r="Z265" s="203"/>
      <c r="AA265" s="203"/>
    </row>
    <row r="266" spans="23:27" ht="21" customHeight="1">
      <c r="W266" s="203"/>
      <c r="X266" s="203"/>
      <c r="Y266" s="203"/>
      <c r="Z266" s="203"/>
      <c r="AA266" s="203"/>
    </row>
    <row r="267" spans="23:27" ht="21" customHeight="1">
      <c r="W267" s="203"/>
      <c r="X267" s="203"/>
      <c r="Y267" s="203"/>
      <c r="Z267" s="203"/>
      <c r="AA267" s="203"/>
    </row>
    <row r="268" spans="23:27" ht="21" customHeight="1">
      <c r="W268" s="203"/>
      <c r="X268" s="203"/>
      <c r="Y268" s="203"/>
      <c r="Z268" s="203"/>
      <c r="AA268" s="203"/>
    </row>
    <row r="269" spans="23:27" ht="21" customHeight="1">
      <c r="W269" s="203"/>
      <c r="X269" s="203"/>
      <c r="Y269" s="203"/>
      <c r="Z269" s="203"/>
      <c r="AA269" s="203"/>
    </row>
    <row r="270" spans="23:27" ht="21" customHeight="1">
      <c r="W270" s="203"/>
      <c r="X270" s="203"/>
      <c r="Y270" s="203"/>
      <c r="Z270" s="203"/>
      <c r="AA270" s="203"/>
    </row>
    <row r="271" spans="23:27" ht="21" customHeight="1">
      <c r="W271" s="203"/>
      <c r="X271" s="203"/>
      <c r="Y271" s="203"/>
      <c r="Z271" s="203"/>
      <c r="AA271" s="203"/>
    </row>
    <row r="272" spans="23:27" ht="21" customHeight="1">
      <c r="W272" s="203"/>
      <c r="X272" s="203"/>
      <c r="Y272" s="203"/>
      <c r="Z272" s="203"/>
      <c r="AA272" s="203"/>
    </row>
    <row r="273" spans="23:27" ht="21" customHeight="1">
      <c r="W273" s="203"/>
      <c r="X273" s="203"/>
      <c r="Y273" s="203"/>
      <c r="Z273" s="203"/>
      <c r="AA273" s="203"/>
    </row>
    <row r="274" spans="23:27" ht="21" customHeight="1">
      <c r="W274" s="203"/>
      <c r="X274" s="203"/>
      <c r="Y274" s="203"/>
      <c r="Z274" s="203"/>
      <c r="AA274" s="203"/>
    </row>
    <row r="275" spans="23:27" ht="21" customHeight="1">
      <c r="W275" s="203"/>
      <c r="X275" s="203"/>
      <c r="Y275" s="203"/>
      <c r="Z275" s="203"/>
      <c r="AA275" s="203"/>
    </row>
    <row r="276" spans="23:27" ht="21" customHeight="1">
      <c r="W276" s="203"/>
      <c r="X276" s="203"/>
      <c r="Y276" s="203"/>
      <c r="Z276" s="203"/>
      <c r="AA276" s="203"/>
    </row>
    <row r="277" spans="23:27" ht="21" customHeight="1">
      <c r="W277" s="203"/>
      <c r="X277" s="203"/>
      <c r="Y277" s="203"/>
      <c r="Z277" s="203"/>
      <c r="AA277" s="203"/>
    </row>
    <row r="278" spans="23:27" ht="21" customHeight="1">
      <c r="W278" s="203"/>
      <c r="X278" s="203"/>
      <c r="Y278" s="203"/>
      <c r="Z278" s="203"/>
      <c r="AA278" s="203"/>
    </row>
    <row r="279" spans="23:27" ht="21" customHeight="1">
      <c r="W279" s="203"/>
      <c r="X279" s="203"/>
      <c r="Y279" s="203"/>
      <c r="Z279" s="203"/>
      <c r="AA279" s="203"/>
    </row>
    <row r="280" spans="23:27" ht="21" customHeight="1">
      <c r="W280" s="203"/>
      <c r="X280" s="203"/>
      <c r="Y280" s="203"/>
      <c r="Z280" s="203"/>
      <c r="AA280" s="203"/>
    </row>
    <row r="281" spans="23:27" ht="21" customHeight="1">
      <c r="W281" s="203"/>
      <c r="X281" s="203"/>
      <c r="Y281" s="203"/>
      <c r="Z281" s="203"/>
      <c r="AA281" s="203"/>
    </row>
    <row r="282" spans="23:27" ht="21" customHeight="1">
      <c r="W282" s="203"/>
      <c r="X282" s="203"/>
      <c r="Y282" s="203"/>
      <c r="Z282" s="203"/>
      <c r="AA282" s="203"/>
    </row>
    <row r="283" spans="23:27" ht="21" customHeight="1">
      <c r="W283" s="203"/>
      <c r="X283" s="203"/>
      <c r="Y283" s="203"/>
      <c r="Z283" s="203"/>
      <c r="AA283" s="203"/>
    </row>
    <row r="284" spans="23:27" ht="21" customHeight="1">
      <c r="W284" s="203"/>
      <c r="X284" s="203"/>
      <c r="Y284" s="203"/>
      <c r="Z284" s="203"/>
      <c r="AA284" s="203"/>
    </row>
    <row r="285" spans="23:27" ht="21" customHeight="1">
      <c r="W285" s="203"/>
      <c r="X285" s="203"/>
      <c r="Y285" s="203"/>
      <c r="Z285" s="203"/>
      <c r="AA285" s="203"/>
    </row>
    <row r="286" spans="23:27" ht="21" customHeight="1">
      <c r="W286" s="203"/>
      <c r="X286" s="203"/>
      <c r="Y286" s="203"/>
      <c r="Z286" s="203"/>
      <c r="AA286" s="203"/>
    </row>
    <row r="287" spans="23:27" ht="21" customHeight="1">
      <c r="W287" s="203"/>
      <c r="X287" s="203"/>
      <c r="Y287" s="203"/>
      <c r="Z287" s="203"/>
      <c r="AA287" s="203"/>
    </row>
    <row r="288" spans="23:27" ht="21" customHeight="1">
      <c r="W288" s="203"/>
      <c r="X288" s="203"/>
      <c r="Y288" s="203"/>
      <c r="Z288" s="203"/>
      <c r="AA288" s="203"/>
    </row>
    <row r="289" spans="23:27" ht="21" customHeight="1">
      <c r="W289" s="203"/>
      <c r="X289" s="203"/>
      <c r="Y289" s="203"/>
      <c r="Z289" s="203"/>
      <c r="AA289" s="203"/>
    </row>
    <row r="290" spans="23:27" ht="21" customHeight="1">
      <c r="W290" s="203"/>
      <c r="X290" s="203"/>
      <c r="Y290" s="203"/>
      <c r="Z290" s="203"/>
      <c r="AA290" s="203"/>
    </row>
    <row r="291" spans="23:27" ht="21" customHeight="1">
      <c r="W291" s="203"/>
      <c r="X291" s="203"/>
      <c r="Y291" s="203"/>
      <c r="Z291" s="203"/>
      <c r="AA291" s="203"/>
    </row>
    <row r="292" spans="23:27" ht="21" customHeight="1">
      <c r="W292" s="203"/>
      <c r="X292" s="203"/>
      <c r="Y292" s="203"/>
      <c r="Z292" s="203"/>
      <c r="AA292" s="203"/>
    </row>
    <row r="293" spans="23:27" ht="21" customHeight="1">
      <c r="W293" s="203"/>
      <c r="X293" s="203"/>
      <c r="Y293" s="203"/>
      <c r="Z293" s="203"/>
      <c r="AA293" s="203"/>
    </row>
    <row r="294" spans="23:27" ht="21" customHeight="1">
      <c r="W294" s="203"/>
      <c r="X294" s="203"/>
      <c r="Y294" s="203"/>
      <c r="Z294" s="203"/>
      <c r="AA294" s="203"/>
    </row>
    <row r="295" spans="23:27" ht="21" customHeight="1">
      <c r="W295" s="203"/>
      <c r="X295" s="203"/>
      <c r="Y295" s="203"/>
      <c r="Z295" s="203"/>
      <c r="AA295" s="203"/>
    </row>
    <row r="296" spans="23:27" ht="21" customHeight="1">
      <c r="W296" s="203"/>
      <c r="X296" s="203"/>
      <c r="Y296" s="203"/>
      <c r="Z296" s="203"/>
      <c r="AA296" s="203"/>
    </row>
    <row r="297" spans="23:27" ht="21" customHeight="1">
      <c r="W297" s="203"/>
      <c r="X297" s="203"/>
      <c r="Y297" s="203"/>
      <c r="Z297" s="203"/>
      <c r="AA297" s="203"/>
    </row>
    <row r="298" spans="23:27" ht="21" customHeight="1">
      <c r="W298" s="203"/>
      <c r="X298" s="203"/>
      <c r="Y298" s="203"/>
      <c r="Z298" s="203"/>
      <c r="AA298" s="203"/>
    </row>
    <row r="299" spans="23:27" ht="21" customHeight="1">
      <c r="W299" s="203"/>
      <c r="X299" s="203"/>
      <c r="Y299" s="203"/>
      <c r="Z299" s="203"/>
      <c r="AA299" s="203"/>
    </row>
    <row r="300" spans="23:27" ht="21" customHeight="1">
      <c r="W300" s="203"/>
      <c r="X300" s="203"/>
      <c r="Y300" s="203"/>
      <c r="Z300" s="203"/>
      <c r="AA300" s="203"/>
    </row>
    <row r="301" spans="23:27" ht="21" customHeight="1">
      <c r="W301" s="203"/>
      <c r="X301" s="203"/>
      <c r="Y301" s="203"/>
      <c r="Z301" s="203"/>
      <c r="AA301" s="203"/>
    </row>
    <row r="302" spans="23:27" ht="21" customHeight="1">
      <c r="W302" s="203"/>
      <c r="X302" s="203"/>
      <c r="Y302" s="203"/>
      <c r="Z302" s="203"/>
      <c r="AA302" s="203"/>
    </row>
    <row r="303" spans="23:27" ht="21" customHeight="1">
      <c r="W303" s="203"/>
      <c r="X303" s="203"/>
      <c r="Y303" s="203"/>
      <c r="Z303" s="203"/>
      <c r="AA303" s="203"/>
    </row>
    <row r="304" spans="23:27" ht="21" customHeight="1">
      <c r="W304" s="203"/>
      <c r="X304" s="203"/>
      <c r="Y304" s="203"/>
      <c r="Z304" s="203"/>
      <c r="AA304" s="203"/>
    </row>
    <row r="305" spans="23:27" ht="21" customHeight="1">
      <c r="W305" s="203"/>
      <c r="X305" s="203"/>
      <c r="Y305" s="203"/>
      <c r="Z305" s="203"/>
      <c r="AA305" s="203"/>
    </row>
    <row r="306" spans="23:27" ht="21" customHeight="1">
      <c r="W306" s="203"/>
      <c r="X306" s="203"/>
      <c r="Y306" s="203"/>
      <c r="Z306" s="203"/>
      <c r="AA306" s="203"/>
    </row>
    <row r="307" spans="23:27" ht="21" customHeight="1">
      <c r="W307" s="203"/>
      <c r="X307" s="203"/>
      <c r="Y307" s="203"/>
      <c r="Z307" s="203"/>
      <c r="AA307" s="203"/>
    </row>
    <row r="308" spans="23:27" ht="21" customHeight="1">
      <c r="W308" s="203"/>
      <c r="X308" s="203"/>
      <c r="Y308" s="203"/>
      <c r="Z308" s="203"/>
      <c r="AA308" s="203"/>
    </row>
    <row r="309" spans="23:27" ht="21" customHeight="1">
      <c r="W309" s="203"/>
      <c r="X309" s="203"/>
      <c r="Y309" s="203"/>
      <c r="Z309" s="203"/>
      <c r="AA309" s="203"/>
    </row>
    <row r="310" spans="23:27" ht="21" customHeight="1">
      <c r="W310" s="203"/>
      <c r="X310" s="203"/>
      <c r="Y310" s="203"/>
      <c r="Z310" s="203"/>
      <c r="AA310" s="203"/>
    </row>
    <row r="311" spans="23:27" ht="21" customHeight="1">
      <c r="W311" s="203"/>
      <c r="X311" s="203"/>
      <c r="Y311" s="203"/>
      <c r="Z311" s="203"/>
      <c r="AA311" s="203"/>
    </row>
    <row r="312" spans="23:27" ht="21" customHeight="1">
      <c r="W312" s="203"/>
      <c r="X312" s="203"/>
      <c r="Y312" s="203"/>
      <c r="Z312" s="203"/>
      <c r="AA312" s="203"/>
    </row>
    <row r="313" spans="23:27" ht="21" customHeight="1">
      <c r="W313" s="203"/>
      <c r="X313" s="203"/>
      <c r="Y313" s="203"/>
      <c r="Z313" s="203"/>
      <c r="AA313" s="203"/>
    </row>
    <row r="314" spans="23:27" ht="21" customHeight="1">
      <c r="W314" s="203"/>
      <c r="X314" s="203"/>
      <c r="Y314" s="203"/>
      <c r="Z314" s="203"/>
      <c r="AA314" s="203"/>
    </row>
    <row r="315" spans="23:27" ht="21" customHeight="1">
      <c r="W315" s="203"/>
      <c r="X315" s="203"/>
      <c r="Y315" s="203"/>
      <c r="Z315" s="203"/>
      <c r="AA315" s="203"/>
    </row>
    <row r="316" spans="23:27" ht="21" customHeight="1">
      <c r="W316" s="203"/>
      <c r="X316" s="203"/>
      <c r="Y316" s="203"/>
      <c r="Z316" s="203"/>
      <c r="AA316" s="203"/>
    </row>
    <row r="317" spans="23:27" ht="21" customHeight="1">
      <c r="W317" s="203"/>
      <c r="X317" s="203"/>
      <c r="Y317" s="203"/>
      <c r="Z317" s="203"/>
      <c r="AA317" s="203"/>
    </row>
    <row r="318" spans="23:27" ht="21" customHeight="1">
      <c r="W318" s="203"/>
      <c r="X318" s="203"/>
      <c r="Y318" s="203"/>
      <c r="Z318" s="203"/>
      <c r="AA318" s="203"/>
    </row>
    <row r="319" spans="23:27" ht="21" customHeight="1">
      <c r="W319" s="203"/>
      <c r="X319" s="203"/>
      <c r="Y319" s="203"/>
      <c r="Z319" s="203"/>
      <c r="AA319" s="203"/>
    </row>
    <row r="320" spans="23:27" ht="21" customHeight="1">
      <c r="W320" s="203"/>
      <c r="X320" s="203"/>
      <c r="Y320" s="203"/>
      <c r="Z320" s="203"/>
      <c r="AA320" s="203"/>
    </row>
    <row r="321" spans="23:27" ht="21" customHeight="1">
      <c r="W321" s="203"/>
      <c r="X321" s="203"/>
      <c r="Y321" s="203"/>
      <c r="Z321" s="203"/>
      <c r="AA321" s="203"/>
    </row>
    <row r="322" spans="23:27" ht="21" customHeight="1">
      <c r="W322" s="203"/>
      <c r="X322" s="203"/>
      <c r="Y322" s="203"/>
      <c r="Z322" s="203"/>
      <c r="AA322" s="203"/>
    </row>
    <row r="323" spans="23:27" ht="21" customHeight="1">
      <c r="W323" s="203"/>
      <c r="X323" s="203"/>
      <c r="Y323" s="203"/>
      <c r="Z323" s="203"/>
      <c r="AA323" s="203"/>
    </row>
    <row r="324" spans="23:27" ht="21" customHeight="1">
      <c r="W324" s="203"/>
      <c r="X324" s="203"/>
      <c r="Y324" s="203"/>
      <c r="Z324" s="203"/>
      <c r="AA324" s="203"/>
    </row>
    <row r="325" spans="23:27" ht="21" customHeight="1">
      <c r="W325" s="203"/>
      <c r="X325" s="203"/>
      <c r="Y325" s="203"/>
      <c r="Z325" s="203"/>
      <c r="AA325" s="203"/>
    </row>
    <row r="326" spans="23:27" ht="21" customHeight="1">
      <c r="W326" s="203"/>
      <c r="X326" s="203"/>
      <c r="Y326" s="203"/>
      <c r="Z326" s="203"/>
      <c r="AA326" s="203"/>
    </row>
    <row r="327" spans="23:27" ht="21" customHeight="1">
      <c r="W327" s="203"/>
      <c r="X327" s="203"/>
      <c r="Y327" s="203"/>
      <c r="Z327" s="203"/>
      <c r="AA327" s="203"/>
    </row>
    <row r="328" spans="23:27" ht="21" customHeight="1">
      <c r="W328" s="203"/>
      <c r="X328" s="203"/>
      <c r="Y328" s="203"/>
      <c r="Z328" s="203"/>
      <c r="AA328" s="203"/>
    </row>
    <row r="329" spans="23:27" ht="15.75">
      <c r="W329" s="203"/>
      <c r="X329" s="203"/>
      <c r="Y329" s="203"/>
      <c r="Z329" s="203"/>
      <c r="AA329" s="203"/>
    </row>
    <row r="330" spans="23:27" ht="15.75">
      <c r="W330" s="203"/>
      <c r="X330" s="203"/>
      <c r="Y330" s="203"/>
      <c r="Z330" s="203"/>
      <c r="AA330" s="203"/>
    </row>
    <row r="331" spans="23:27" ht="15.75">
      <c r="W331" s="203"/>
      <c r="X331" s="203"/>
      <c r="Y331" s="203"/>
      <c r="Z331" s="203"/>
      <c r="AA331" s="203"/>
    </row>
    <row r="332" spans="23:27" ht="15.75">
      <c r="W332" s="203"/>
      <c r="X332" s="203"/>
      <c r="Y332" s="203"/>
      <c r="Z332" s="203"/>
      <c r="AA332" s="203"/>
    </row>
    <row r="333" spans="23:27" ht="15.75">
      <c r="W333" s="203"/>
      <c r="X333" s="203"/>
      <c r="Y333" s="203"/>
      <c r="Z333" s="203"/>
      <c r="AA333" s="203"/>
    </row>
    <row r="334" spans="23:27" ht="15.75">
      <c r="W334" s="203"/>
      <c r="X334" s="203"/>
      <c r="Y334" s="203"/>
      <c r="Z334" s="203"/>
      <c r="AA334" s="203"/>
    </row>
    <row r="335" spans="23:27" ht="15.75">
      <c r="W335" s="203"/>
      <c r="X335" s="203"/>
      <c r="Y335" s="203"/>
      <c r="Z335" s="203"/>
      <c r="AA335" s="203"/>
    </row>
    <row r="336" spans="23:27" ht="15.75">
      <c r="W336" s="203"/>
      <c r="X336" s="203"/>
      <c r="Y336" s="203"/>
      <c r="Z336" s="203"/>
      <c r="AA336" s="203"/>
    </row>
    <row r="337" spans="23:27" ht="15.75">
      <c r="W337" s="203"/>
      <c r="X337" s="203"/>
      <c r="Y337" s="203"/>
      <c r="Z337" s="203"/>
      <c r="AA337" s="203"/>
    </row>
    <row r="338" spans="23:27" ht="15.75">
      <c r="W338" s="203"/>
      <c r="X338" s="203"/>
      <c r="Y338" s="203"/>
      <c r="Z338" s="203"/>
      <c r="AA338" s="203"/>
    </row>
    <row r="339" spans="23:27" ht="15.75">
      <c r="W339" s="203"/>
      <c r="X339" s="203"/>
      <c r="Y339" s="203"/>
      <c r="Z339" s="203"/>
      <c r="AA339" s="203"/>
    </row>
    <row r="340" spans="23:27" ht="15.75">
      <c r="W340" s="203"/>
      <c r="X340" s="203"/>
      <c r="Y340" s="203"/>
      <c r="Z340" s="203"/>
      <c r="AA340" s="203"/>
    </row>
    <row r="341" spans="23:27" ht="15.75">
      <c r="W341" s="203"/>
      <c r="X341" s="203"/>
      <c r="Y341" s="203"/>
      <c r="Z341" s="203"/>
      <c r="AA341" s="203"/>
    </row>
    <row r="342" spans="23:27" ht="15.75">
      <c r="W342" s="203"/>
      <c r="X342" s="203"/>
      <c r="Y342" s="203"/>
      <c r="Z342" s="203"/>
      <c r="AA342" s="203"/>
    </row>
    <row r="343" spans="23:27" ht="15.75">
      <c r="W343" s="203"/>
      <c r="X343" s="203"/>
      <c r="Y343" s="203"/>
      <c r="Z343" s="203"/>
      <c r="AA343" s="203"/>
    </row>
    <row r="344" spans="23:27" ht="15.75">
      <c r="W344" s="203"/>
      <c r="X344" s="203"/>
      <c r="Y344" s="203"/>
      <c r="Z344" s="203"/>
      <c r="AA344" s="203"/>
    </row>
    <row r="345" spans="23:27" ht="15.75">
      <c r="W345" s="203"/>
      <c r="X345" s="203"/>
      <c r="Y345" s="203"/>
      <c r="Z345" s="203"/>
      <c r="AA345" s="203"/>
    </row>
    <row r="346" spans="23:27" ht="15.75">
      <c r="W346" s="203"/>
      <c r="X346" s="203"/>
      <c r="Y346" s="203"/>
      <c r="Z346" s="203"/>
      <c r="AA346" s="203"/>
    </row>
    <row r="347" spans="23:27" ht="15.75">
      <c r="W347" s="203"/>
      <c r="X347" s="203"/>
      <c r="Y347" s="203"/>
      <c r="Z347" s="203"/>
      <c r="AA347" s="203"/>
    </row>
    <row r="348" spans="23:27" ht="15.75">
      <c r="W348" s="203"/>
      <c r="X348" s="203"/>
      <c r="Y348" s="203"/>
      <c r="Z348" s="203"/>
      <c r="AA348" s="203"/>
    </row>
    <row r="349" spans="23:27" ht="15.75">
      <c r="W349" s="203"/>
      <c r="X349" s="203"/>
      <c r="Y349" s="203"/>
      <c r="Z349" s="203"/>
      <c r="AA349" s="203"/>
    </row>
    <row r="350" spans="23:27" ht="15.75">
      <c r="W350" s="203"/>
      <c r="X350" s="203"/>
      <c r="Y350" s="203"/>
      <c r="Z350" s="203"/>
      <c r="AA350" s="203"/>
    </row>
    <row r="351" spans="23:27" ht="15.75">
      <c r="W351" s="203"/>
      <c r="X351" s="203"/>
      <c r="Y351" s="203"/>
      <c r="Z351" s="203"/>
      <c r="AA351" s="203"/>
    </row>
    <row r="352" spans="23:27" ht="15.75">
      <c r="W352" s="203"/>
      <c r="X352" s="203"/>
      <c r="Y352" s="203"/>
      <c r="Z352" s="203"/>
      <c r="AA352" s="203"/>
    </row>
    <row r="353" spans="23:27" ht="15.75">
      <c r="W353" s="203"/>
      <c r="X353" s="203"/>
      <c r="Y353" s="203"/>
      <c r="Z353" s="203"/>
      <c r="AA353" s="203"/>
    </row>
    <row r="354" spans="23:27" ht="15.75">
      <c r="W354" s="203"/>
      <c r="X354" s="203"/>
      <c r="Y354" s="203"/>
      <c r="Z354" s="203"/>
      <c r="AA354" s="203"/>
    </row>
    <row r="355" spans="23:27" ht="15.75">
      <c r="W355" s="203"/>
      <c r="X355" s="203"/>
      <c r="Y355" s="203"/>
      <c r="Z355" s="203"/>
      <c r="AA355" s="203"/>
    </row>
    <row r="356" spans="23:27" ht="15.75">
      <c r="W356" s="203"/>
      <c r="X356" s="203"/>
      <c r="Y356" s="203"/>
      <c r="Z356" s="203"/>
      <c r="AA356" s="203"/>
    </row>
    <row r="357" spans="23:27" ht="15.75">
      <c r="W357" s="203"/>
      <c r="X357" s="203"/>
      <c r="Y357" s="203"/>
      <c r="Z357" s="203"/>
      <c r="AA357" s="203"/>
    </row>
    <row r="358" spans="23:27" ht="15.75">
      <c r="W358" s="203"/>
      <c r="X358" s="203"/>
      <c r="Y358" s="203"/>
      <c r="Z358" s="203"/>
      <c r="AA358" s="203"/>
    </row>
    <row r="359" spans="23:27" ht="15.75">
      <c r="W359" s="203"/>
      <c r="X359" s="203"/>
      <c r="Y359" s="203"/>
      <c r="Z359" s="203"/>
      <c r="AA359" s="203"/>
    </row>
    <row r="360" spans="23:27" ht="15.75">
      <c r="W360" s="203"/>
      <c r="X360" s="203"/>
      <c r="Y360" s="203"/>
      <c r="Z360" s="203"/>
      <c r="AA360" s="203"/>
    </row>
    <row r="361" spans="23:27" ht="15.75">
      <c r="W361" s="203"/>
      <c r="X361" s="203"/>
      <c r="Y361" s="203"/>
      <c r="Z361" s="203"/>
      <c r="AA361" s="203"/>
    </row>
    <row r="362" spans="23:27" ht="15.75">
      <c r="W362" s="203"/>
      <c r="X362" s="203"/>
      <c r="Y362" s="203"/>
      <c r="Z362" s="203"/>
      <c r="AA362" s="203"/>
    </row>
    <row r="363" spans="23:27" ht="15.75">
      <c r="W363" s="203"/>
      <c r="X363" s="203"/>
      <c r="Y363" s="203"/>
      <c r="Z363" s="203"/>
      <c r="AA363" s="203"/>
    </row>
    <row r="364" spans="23:27" ht="15.75">
      <c r="W364" s="203"/>
      <c r="X364" s="203"/>
      <c r="Y364" s="203"/>
      <c r="Z364" s="203"/>
      <c r="AA364" s="203"/>
    </row>
    <row r="365" spans="23:27" ht="15.75">
      <c r="W365" s="203"/>
      <c r="X365" s="203"/>
      <c r="Y365" s="203"/>
      <c r="Z365" s="203"/>
      <c r="AA365" s="203"/>
    </row>
    <row r="366" spans="23:27" ht="15.75">
      <c r="W366" s="203"/>
      <c r="X366" s="203"/>
      <c r="Y366" s="203"/>
      <c r="Z366" s="203"/>
      <c r="AA366" s="203"/>
    </row>
    <row r="367" spans="23:27" ht="15.75">
      <c r="W367" s="203"/>
      <c r="X367" s="203"/>
      <c r="Y367" s="203"/>
      <c r="Z367" s="203"/>
      <c r="AA367" s="203"/>
    </row>
    <row r="368" spans="23:27" ht="15.75">
      <c r="W368" s="203"/>
      <c r="X368" s="203"/>
      <c r="Y368" s="203"/>
      <c r="Z368" s="203"/>
      <c r="AA368" s="203"/>
    </row>
    <row r="369" spans="23:27" ht="15.75">
      <c r="W369" s="203"/>
      <c r="X369" s="203"/>
      <c r="Y369" s="203"/>
      <c r="Z369" s="203"/>
      <c r="AA369" s="203"/>
    </row>
    <row r="370" spans="23:27" ht="15.75">
      <c r="W370" s="203"/>
      <c r="X370" s="203"/>
      <c r="Y370" s="203"/>
      <c r="Z370" s="203"/>
      <c r="AA370" s="203"/>
    </row>
    <row r="371" spans="23:27" ht="15.75">
      <c r="W371" s="203"/>
      <c r="X371" s="203"/>
      <c r="Y371" s="203"/>
      <c r="Z371" s="203"/>
      <c r="AA371" s="203"/>
    </row>
    <row r="372" spans="23:27" ht="15.75">
      <c r="W372" s="203"/>
      <c r="X372" s="203"/>
      <c r="Y372" s="203"/>
      <c r="Z372" s="203"/>
      <c r="AA372" s="203"/>
    </row>
    <row r="373" spans="23:27" ht="15.75">
      <c r="W373" s="203"/>
      <c r="X373" s="203"/>
      <c r="Y373" s="203"/>
      <c r="Z373" s="203"/>
      <c r="AA373" s="203"/>
    </row>
    <row r="374" spans="23:27" ht="15.75">
      <c r="W374" s="203"/>
      <c r="X374" s="203"/>
      <c r="Y374" s="203"/>
      <c r="Z374" s="203"/>
      <c r="AA374" s="203"/>
    </row>
    <row r="375" spans="23:27" ht="15.75">
      <c r="W375" s="203"/>
      <c r="X375" s="203"/>
      <c r="Y375" s="203"/>
      <c r="Z375" s="203"/>
      <c r="AA375" s="203"/>
    </row>
    <row r="376" spans="23:27" ht="15.75">
      <c r="W376" s="203"/>
      <c r="X376" s="203"/>
      <c r="Y376" s="203"/>
      <c r="Z376" s="203"/>
      <c r="AA376" s="203"/>
    </row>
    <row r="377" spans="23:27" ht="15.75">
      <c r="W377" s="203"/>
      <c r="X377" s="203"/>
      <c r="Y377" s="203"/>
      <c r="Z377" s="203"/>
      <c r="AA377" s="203"/>
    </row>
    <row r="378" spans="23:27" ht="15.75">
      <c r="W378" s="203"/>
      <c r="X378" s="203"/>
      <c r="Y378" s="203"/>
      <c r="Z378" s="203"/>
      <c r="AA378" s="203"/>
    </row>
    <row r="379" spans="23:27" ht="15.75">
      <c r="W379" s="203"/>
      <c r="X379" s="203"/>
      <c r="Y379" s="203"/>
      <c r="Z379" s="203"/>
      <c r="AA379" s="203"/>
    </row>
    <row r="380" spans="23:27" ht="15.75">
      <c r="W380" s="203"/>
      <c r="X380" s="203"/>
      <c r="Y380" s="203"/>
      <c r="Z380" s="203"/>
      <c r="AA380" s="203"/>
    </row>
    <row r="381" spans="23:27" ht="15.75">
      <c r="W381" s="203"/>
      <c r="X381" s="203"/>
      <c r="Y381" s="203"/>
      <c r="Z381" s="203"/>
      <c r="AA381" s="203"/>
    </row>
    <row r="382" spans="23:27" ht="15.75">
      <c r="W382" s="203"/>
      <c r="X382" s="203"/>
      <c r="Y382" s="203"/>
      <c r="Z382" s="203"/>
      <c r="AA382" s="203"/>
    </row>
    <row r="383" spans="23:27" ht="15.75">
      <c r="W383" s="203"/>
      <c r="X383" s="203"/>
      <c r="Y383" s="203"/>
      <c r="Z383" s="203"/>
      <c r="AA383" s="203"/>
    </row>
    <row r="384" spans="23:27" ht="15.75">
      <c r="W384" s="203"/>
      <c r="X384" s="203"/>
      <c r="Y384" s="203"/>
      <c r="Z384" s="203"/>
      <c r="AA384" s="203"/>
    </row>
    <row r="385" spans="23:27" ht="15.75">
      <c r="W385" s="203"/>
      <c r="X385" s="203"/>
      <c r="Y385" s="203"/>
      <c r="Z385" s="203"/>
      <c r="AA385" s="203"/>
    </row>
    <row r="386" spans="23:27" ht="15.75">
      <c r="W386" s="203"/>
      <c r="X386" s="203"/>
      <c r="Y386" s="203"/>
      <c r="Z386" s="203"/>
      <c r="AA386" s="203"/>
    </row>
    <row r="387" spans="23:27" ht="15.75">
      <c r="W387" s="203"/>
      <c r="X387" s="203"/>
      <c r="Y387" s="203"/>
      <c r="Z387" s="203"/>
      <c r="AA387" s="203"/>
    </row>
    <row r="388" spans="23:27" ht="15.75">
      <c r="W388" s="203"/>
      <c r="X388" s="203"/>
      <c r="Y388" s="203"/>
      <c r="Z388" s="203"/>
      <c r="AA388" s="203"/>
    </row>
    <row r="389" spans="23:27" ht="15.75">
      <c r="W389" s="203"/>
      <c r="X389" s="203"/>
      <c r="Y389" s="203"/>
      <c r="Z389" s="203"/>
      <c r="AA389" s="203"/>
    </row>
    <row r="390" spans="23:27" ht="15.75">
      <c r="W390" s="203"/>
      <c r="X390" s="203"/>
      <c r="Y390" s="203"/>
      <c r="Z390" s="203"/>
      <c r="AA390" s="203"/>
    </row>
    <row r="391" spans="23:27" ht="15.75">
      <c r="W391" s="203"/>
      <c r="X391" s="203"/>
      <c r="Y391" s="203"/>
      <c r="Z391" s="203"/>
      <c r="AA391" s="203"/>
    </row>
    <row r="392" spans="23:27" ht="15.75">
      <c r="W392" s="203"/>
      <c r="X392" s="203"/>
      <c r="Y392" s="203"/>
      <c r="Z392" s="203"/>
      <c r="AA392" s="203"/>
    </row>
    <row r="393" spans="23:27" ht="15.75">
      <c r="W393" s="203"/>
      <c r="X393" s="203"/>
      <c r="Y393" s="203"/>
      <c r="Z393" s="203"/>
      <c r="AA393" s="203"/>
    </row>
    <row r="394" spans="23:27" ht="15.75">
      <c r="W394" s="203"/>
      <c r="X394" s="203"/>
      <c r="Y394" s="203"/>
      <c r="Z394" s="203"/>
      <c r="AA394" s="203"/>
    </row>
    <row r="395" spans="23:27" ht="15.75">
      <c r="W395" s="203"/>
      <c r="X395" s="203"/>
      <c r="Y395" s="203"/>
      <c r="Z395" s="203"/>
      <c r="AA395" s="203"/>
    </row>
    <row r="396" spans="23:27" ht="15.75">
      <c r="W396" s="203"/>
      <c r="X396" s="203"/>
      <c r="Y396" s="203"/>
      <c r="Z396" s="203"/>
      <c r="AA396" s="203"/>
    </row>
    <row r="397" spans="23:27" ht="15.75">
      <c r="W397" s="203"/>
      <c r="X397" s="203"/>
      <c r="Y397" s="203"/>
      <c r="Z397" s="203"/>
      <c r="AA397" s="203"/>
    </row>
    <row r="398" spans="23:27" ht="15.75">
      <c r="W398" s="203"/>
      <c r="X398" s="203"/>
      <c r="Y398" s="203"/>
      <c r="Z398" s="203"/>
      <c r="AA398" s="203"/>
    </row>
    <row r="399" spans="23:27" ht="15.75">
      <c r="W399" s="203"/>
      <c r="X399" s="203"/>
      <c r="Y399" s="203"/>
      <c r="Z399" s="203"/>
      <c r="AA399" s="203"/>
    </row>
    <row r="400" spans="23:27" ht="15.75">
      <c r="W400" s="203"/>
      <c r="X400" s="203"/>
      <c r="Y400" s="203"/>
      <c r="Z400" s="203"/>
      <c r="AA400" s="203"/>
    </row>
    <row r="401" spans="23:27" ht="15.75">
      <c r="W401" s="203"/>
      <c r="X401" s="203"/>
      <c r="Y401" s="203"/>
      <c r="Z401" s="203"/>
      <c r="AA401" s="203"/>
    </row>
    <row r="402" spans="23:27" ht="15.75">
      <c r="W402" s="203"/>
      <c r="X402" s="203"/>
      <c r="Y402" s="203"/>
      <c r="Z402" s="203"/>
      <c r="AA402" s="203"/>
    </row>
    <row r="403" spans="23:27" ht="15.75">
      <c r="W403" s="203"/>
      <c r="X403" s="203"/>
      <c r="Y403" s="203"/>
      <c r="Z403" s="203"/>
      <c r="AA403" s="203"/>
    </row>
    <row r="404" spans="23:27" ht="15.75">
      <c r="W404" s="203"/>
      <c r="X404" s="203"/>
      <c r="Y404" s="203"/>
      <c r="Z404" s="203"/>
      <c r="AA404" s="203"/>
    </row>
    <row r="405" spans="23:27" ht="15.75">
      <c r="W405" s="203"/>
      <c r="X405" s="203"/>
      <c r="Y405" s="203"/>
      <c r="Z405" s="203"/>
      <c r="AA405" s="203"/>
    </row>
    <row r="406" spans="23:27" ht="15.75">
      <c r="W406" s="203"/>
      <c r="X406" s="203"/>
      <c r="Y406" s="203"/>
      <c r="Z406" s="203"/>
      <c r="AA406" s="203"/>
    </row>
    <row r="407" spans="23:27" ht="15.75">
      <c r="W407" s="203"/>
      <c r="X407" s="203"/>
      <c r="Y407" s="203"/>
      <c r="Z407" s="203"/>
      <c r="AA407" s="203"/>
    </row>
    <row r="408" spans="23:27" ht="15.75">
      <c r="W408" s="203"/>
      <c r="X408" s="203"/>
      <c r="Y408" s="203"/>
      <c r="Z408" s="203"/>
      <c r="AA408" s="203"/>
    </row>
    <row r="409" spans="23:27" ht="15.75">
      <c r="W409" s="203"/>
      <c r="X409" s="203"/>
      <c r="Y409" s="203"/>
      <c r="Z409" s="203"/>
      <c r="AA409" s="203"/>
    </row>
    <row r="410" spans="23:27" ht="15.75">
      <c r="W410" s="203"/>
      <c r="X410" s="203"/>
      <c r="Y410" s="203"/>
      <c r="Z410" s="203"/>
      <c r="AA410" s="203"/>
    </row>
    <row r="411" spans="23:27" ht="15.75">
      <c r="W411" s="203"/>
      <c r="X411" s="203"/>
      <c r="Y411" s="203"/>
      <c r="Z411" s="203"/>
      <c r="AA411" s="203"/>
    </row>
    <row r="412" spans="23:27" ht="15.75">
      <c r="W412" s="203"/>
      <c r="X412" s="203"/>
      <c r="Y412" s="203"/>
      <c r="Z412" s="203"/>
      <c r="AA412" s="203"/>
    </row>
    <row r="413" spans="23:27" ht="15.75">
      <c r="W413" s="203"/>
      <c r="X413" s="203"/>
      <c r="Y413" s="203"/>
      <c r="Z413" s="203"/>
      <c r="AA413" s="203"/>
    </row>
    <row r="414" spans="23:27" ht="15.75">
      <c r="W414" s="203"/>
      <c r="X414" s="203"/>
      <c r="Y414" s="203"/>
      <c r="Z414" s="203"/>
      <c r="AA414" s="203"/>
    </row>
    <row r="415" spans="23:27" ht="15.75">
      <c r="W415" s="203"/>
      <c r="X415" s="203"/>
      <c r="Y415" s="203"/>
      <c r="Z415" s="203"/>
      <c r="AA415" s="203"/>
    </row>
    <row r="416" spans="23:27" ht="15.75">
      <c r="W416" s="203"/>
      <c r="X416" s="203"/>
      <c r="Y416" s="203"/>
      <c r="Z416" s="203"/>
      <c r="AA416" s="203"/>
    </row>
    <row r="417" spans="23:27" ht="15.75">
      <c r="W417" s="203"/>
      <c r="X417" s="203"/>
      <c r="Y417" s="203"/>
      <c r="Z417" s="203"/>
      <c r="AA417" s="203"/>
    </row>
    <row r="418" spans="23:27" ht="15.75">
      <c r="W418" s="203"/>
      <c r="X418" s="203"/>
      <c r="Y418" s="203"/>
      <c r="Z418" s="203"/>
      <c r="AA418" s="203"/>
    </row>
    <row r="419" spans="23:27" ht="15.75">
      <c r="W419" s="203"/>
      <c r="X419" s="203"/>
      <c r="Y419" s="203"/>
      <c r="Z419" s="203"/>
      <c r="AA419" s="203"/>
    </row>
    <row r="420" spans="23:27" ht="15.75">
      <c r="W420" s="203"/>
      <c r="X420" s="203"/>
      <c r="Y420" s="203"/>
      <c r="Z420" s="203"/>
      <c r="AA420" s="203"/>
    </row>
    <row r="421" spans="23:27" ht="15.75">
      <c r="W421" s="203"/>
      <c r="X421" s="203"/>
      <c r="Y421" s="203"/>
      <c r="Z421" s="203"/>
      <c r="AA421" s="203"/>
    </row>
    <row r="422" spans="23:27" ht="15.75">
      <c r="W422" s="203"/>
      <c r="X422" s="203"/>
      <c r="Y422" s="203"/>
      <c r="Z422" s="203"/>
      <c r="AA422" s="203"/>
    </row>
    <row r="423" spans="23:27" ht="15.75">
      <c r="W423" s="203"/>
      <c r="X423" s="203"/>
      <c r="Y423" s="203"/>
      <c r="Z423" s="203"/>
      <c r="AA423" s="203"/>
    </row>
    <row r="424" spans="23:27" ht="15.75">
      <c r="W424" s="203"/>
      <c r="X424" s="203"/>
      <c r="Y424" s="203"/>
      <c r="Z424" s="203"/>
      <c r="AA424" s="203"/>
    </row>
    <row r="425" spans="23:27" ht="15.75">
      <c r="W425" s="203"/>
      <c r="X425" s="203"/>
      <c r="Y425" s="203"/>
      <c r="Z425" s="203"/>
      <c r="AA425" s="203"/>
    </row>
    <row r="426" spans="23:27" ht="15.75">
      <c r="W426" s="203"/>
      <c r="X426" s="203"/>
      <c r="Y426" s="203"/>
      <c r="Z426" s="203"/>
      <c r="AA426" s="203"/>
    </row>
    <row r="427" spans="23:27" ht="15.75">
      <c r="W427" s="203"/>
      <c r="X427" s="203"/>
      <c r="Y427" s="203"/>
      <c r="Z427" s="203"/>
      <c r="AA427" s="203"/>
    </row>
    <row r="428" spans="23:27" ht="15.75">
      <c r="W428" s="203"/>
      <c r="X428" s="203"/>
      <c r="Y428" s="203"/>
      <c r="Z428" s="203"/>
      <c r="AA428" s="203"/>
    </row>
    <row r="429" spans="23:27" ht="15.75">
      <c r="W429" s="203"/>
      <c r="X429" s="203"/>
      <c r="Y429" s="203"/>
      <c r="Z429" s="203"/>
      <c r="AA429" s="203"/>
    </row>
    <row r="430" spans="23:27" ht="15.75">
      <c r="W430" s="203"/>
      <c r="X430" s="203"/>
      <c r="Y430" s="203"/>
      <c r="Z430" s="203"/>
      <c r="AA430" s="203"/>
    </row>
    <row r="431" spans="23:27" ht="15.75">
      <c r="W431" s="203"/>
      <c r="X431" s="203"/>
      <c r="Y431" s="203"/>
      <c r="Z431" s="203"/>
      <c r="AA431" s="203"/>
    </row>
    <row r="432" spans="23:27" ht="15.75">
      <c r="W432" s="203"/>
      <c r="X432" s="203"/>
      <c r="Y432" s="203"/>
      <c r="Z432" s="203"/>
      <c r="AA432" s="203"/>
    </row>
    <row r="433" spans="23:27" ht="15.75">
      <c r="W433" s="203"/>
      <c r="X433" s="203"/>
      <c r="Y433" s="203"/>
      <c r="Z433" s="203"/>
      <c r="AA433" s="203"/>
    </row>
    <row r="434" spans="23:27" ht="15.75">
      <c r="W434" s="203"/>
      <c r="X434" s="203"/>
      <c r="Y434" s="203"/>
      <c r="Z434" s="203"/>
      <c r="AA434" s="203"/>
    </row>
    <row r="435" spans="23:27" ht="15.75">
      <c r="W435" s="203"/>
      <c r="X435" s="203"/>
      <c r="Y435" s="203"/>
      <c r="Z435" s="203"/>
      <c r="AA435" s="203"/>
    </row>
    <row r="436" spans="23:27" ht="15.75">
      <c r="W436" s="203"/>
      <c r="X436" s="203"/>
      <c r="Y436" s="203"/>
      <c r="Z436" s="203"/>
      <c r="AA436" s="203"/>
    </row>
    <row r="437" spans="23:27" ht="15.75">
      <c r="W437" s="203"/>
      <c r="X437" s="203"/>
      <c r="Y437" s="203"/>
      <c r="Z437" s="203"/>
      <c r="AA437" s="203"/>
    </row>
    <row r="438" spans="23:27" ht="15.75">
      <c r="W438" s="203"/>
      <c r="X438" s="203"/>
      <c r="Y438" s="203"/>
      <c r="Z438" s="203"/>
      <c r="AA438" s="203"/>
    </row>
    <row r="439" spans="23:27" ht="15.75">
      <c r="W439" s="203"/>
      <c r="X439" s="203"/>
      <c r="Y439" s="203"/>
      <c r="Z439" s="203"/>
      <c r="AA439" s="203"/>
    </row>
    <row r="440" spans="23:27" ht="15.75">
      <c r="W440" s="203"/>
      <c r="X440" s="203"/>
      <c r="Y440" s="203"/>
      <c r="Z440" s="203"/>
      <c r="AA440" s="203"/>
    </row>
    <row r="441" spans="23:27" ht="15.75">
      <c r="W441" s="203"/>
      <c r="X441" s="203"/>
      <c r="Y441" s="203"/>
      <c r="Z441" s="203"/>
      <c r="AA441" s="203"/>
    </row>
    <row r="442" spans="23:27" ht="15.75">
      <c r="W442" s="203"/>
      <c r="X442" s="203"/>
      <c r="Y442" s="203"/>
      <c r="Z442" s="203"/>
      <c r="AA442" s="203"/>
    </row>
    <row r="443" spans="23:27" ht="15.75">
      <c r="W443" s="203"/>
      <c r="X443" s="203"/>
      <c r="Y443" s="203"/>
      <c r="Z443" s="203"/>
      <c r="AA443" s="203"/>
    </row>
    <row r="444" spans="23:27" ht="15.75">
      <c r="W444" s="203"/>
      <c r="X444" s="203"/>
      <c r="Y444" s="203"/>
      <c r="Z444" s="203"/>
      <c r="AA444" s="203"/>
    </row>
    <row r="445" spans="23:27" ht="15.75">
      <c r="W445" s="203"/>
      <c r="X445" s="203"/>
      <c r="Y445" s="203"/>
      <c r="Z445" s="203"/>
      <c r="AA445" s="203"/>
    </row>
    <row r="446" spans="23:27" ht="15.75">
      <c r="W446" s="203"/>
      <c r="X446" s="203"/>
      <c r="Y446" s="203"/>
      <c r="Z446" s="203"/>
      <c r="AA446" s="203"/>
    </row>
    <row r="447" spans="23:27" ht="15.75">
      <c r="W447" s="203"/>
      <c r="X447" s="203"/>
      <c r="Y447" s="203"/>
      <c r="Z447" s="203"/>
      <c r="AA447" s="203"/>
    </row>
    <row r="448" spans="23:27" ht="15.75">
      <c r="W448" s="203"/>
      <c r="X448" s="203"/>
      <c r="Y448" s="203"/>
      <c r="Z448" s="203"/>
      <c r="AA448" s="203"/>
    </row>
    <row r="449" spans="23:27" ht="15.75">
      <c r="W449" s="203"/>
      <c r="X449" s="203"/>
      <c r="Y449" s="203"/>
      <c r="Z449" s="203"/>
      <c r="AA449" s="203"/>
    </row>
    <row r="450" spans="23:27" ht="15.75">
      <c r="W450" s="203"/>
      <c r="X450" s="203"/>
      <c r="Y450" s="203"/>
      <c r="Z450" s="203"/>
      <c r="AA450" s="203"/>
    </row>
    <row r="451" spans="23:27" ht="15.75">
      <c r="W451" s="203"/>
      <c r="X451" s="203"/>
      <c r="Y451" s="203"/>
      <c r="Z451" s="203"/>
      <c r="AA451" s="203"/>
    </row>
    <row r="452" spans="23:27" ht="15.75">
      <c r="W452" s="203"/>
      <c r="X452" s="203"/>
      <c r="Y452" s="203"/>
      <c r="Z452" s="203"/>
      <c r="AA452" s="203"/>
    </row>
    <row r="453" spans="23:27" ht="15.75">
      <c r="W453" s="203"/>
      <c r="X453" s="203"/>
      <c r="Y453" s="203"/>
      <c r="Z453" s="203"/>
      <c r="AA453" s="203"/>
    </row>
    <row r="454" spans="23:27" ht="15.75">
      <c r="W454" s="203"/>
      <c r="X454" s="203"/>
      <c r="Y454" s="203"/>
      <c r="Z454" s="203"/>
      <c r="AA454" s="203"/>
    </row>
    <row r="455" spans="23:27" ht="15.75">
      <c r="W455" s="203"/>
      <c r="X455" s="203"/>
      <c r="Y455" s="203"/>
      <c r="Z455" s="203"/>
      <c r="AA455" s="203"/>
    </row>
    <row r="456" spans="23:27" ht="15.75">
      <c r="W456" s="203"/>
      <c r="X456" s="203"/>
      <c r="Y456" s="203"/>
      <c r="Z456" s="203"/>
      <c r="AA456" s="203"/>
    </row>
    <row r="457" spans="23:27" ht="15.75">
      <c r="W457" s="203"/>
      <c r="X457" s="203"/>
      <c r="Y457" s="203"/>
      <c r="Z457" s="203"/>
      <c r="AA457" s="203"/>
    </row>
    <row r="458" spans="23:27" ht="15.75">
      <c r="W458" s="203"/>
      <c r="X458" s="203"/>
      <c r="Y458" s="203"/>
      <c r="Z458" s="203"/>
      <c r="AA458" s="203"/>
    </row>
    <row r="459" spans="23:27" ht="15.75">
      <c r="W459" s="203"/>
      <c r="X459" s="203"/>
      <c r="Y459" s="203"/>
      <c r="Z459" s="203"/>
      <c r="AA459" s="203"/>
    </row>
    <row r="460" spans="23:27" ht="15.75">
      <c r="W460" s="203"/>
      <c r="X460" s="203"/>
      <c r="Y460" s="203"/>
      <c r="Z460" s="203"/>
      <c r="AA460" s="203"/>
    </row>
    <row r="461" spans="23:27" ht="15.75">
      <c r="W461" s="203"/>
      <c r="X461" s="203"/>
      <c r="Y461" s="203"/>
      <c r="Z461" s="203"/>
      <c r="AA461" s="203"/>
    </row>
    <row r="462" spans="23:27" ht="15.75">
      <c r="W462" s="203"/>
      <c r="X462" s="203"/>
      <c r="Y462" s="203"/>
      <c r="Z462" s="203"/>
      <c r="AA462" s="203"/>
    </row>
    <row r="463" spans="23:27" ht="15.75">
      <c r="W463" s="203"/>
      <c r="X463" s="203"/>
      <c r="Y463" s="203"/>
      <c r="Z463" s="203"/>
      <c r="AA463" s="203"/>
    </row>
    <row r="464" spans="23:27" ht="15.75">
      <c r="W464" s="203"/>
      <c r="X464" s="203"/>
      <c r="Y464" s="203"/>
      <c r="Z464" s="203"/>
      <c r="AA464" s="203"/>
    </row>
    <row r="465" spans="23:27" ht="15.75">
      <c r="W465" s="203"/>
      <c r="X465" s="203"/>
      <c r="Y465" s="203"/>
      <c r="Z465" s="203"/>
      <c r="AA465" s="203"/>
    </row>
    <row r="466" spans="23:27" ht="15.75">
      <c r="W466" s="203"/>
      <c r="X466" s="203"/>
      <c r="Y466" s="203"/>
      <c r="Z466" s="203"/>
      <c r="AA466" s="203"/>
    </row>
    <row r="467" spans="23:27" ht="15.75">
      <c r="W467" s="203"/>
      <c r="X467" s="203"/>
      <c r="Y467" s="203"/>
      <c r="Z467" s="203"/>
      <c r="AA467" s="203"/>
    </row>
    <row r="468" spans="23:27" ht="15.75">
      <c r="W468" s="203"/>
      <c r="X468" s="203"/>
      <c r="Y468" s="203"/>
      <c r="Z468" s="203"/>
      <c r="AA468" s="203"/>
    </row>
    <row r="469" spans="23:27" ht="15.75">
      <c r="W469" s="203"/>
      <c r="X469" s="203"/>
      <c r="Y469" s="203"/>
      <c r="Z469" s="203"/>
      <c r="AA469" s="203"/>
    </row>
    <row r="470" spans="23:27" ht="15.75">
      <c r="W470" s="203"/>
      <c r="X470" s="203"/>
      <c r="Y470" s="203"/>
      <c r="Z470" s="203"/>
      <c r="AA470" s="203"/>
    </row>
    <row r="471" spans="23:27" ht="15.75">
      <c r="W471" s="203"/>
      <c r="X471" s="203"/>
      <c r="Y471" s="203"/>
      <c r="Z471" s="203"/>
      <c r="AA471" s="203"/>
    </row>
    <row r="472" spans="23:27" ht="15.75">
      <c r="W472" s="203"/>
      <c r="X472" s="203"/>
      <c r="Y472" s="203"/>
      <c r="Z472" s="203"/>
      <c r="AA472" s="203"/>
    </row>
    <row r="473" spans="23:27" ht="15.75">
      <c r="W473" s="203"/>
      <c r="X473" s="203"/>
      <c r="Y473" s="203"/>
      <c r="Z473" s="203"/>
      <c r="AA473" s="203"/>
    </row>
    <row r="474" spans="23:27" ht="15.75">
      <c r="W474" s="203"/>
      <c r="X474" s="203"/>
      <c r="Y474" s="203"/>
      <c r="Z474" s="203"/>
      <c r="AA474" s="203"/>
    </row>
    <row r="475" spans="23:27" ht="15.75">
      <c r="W475" s="203"/>
      <c r="X475" s="203"/>
      <c r="Y475" s="203"/>
      <c r="Z475" s="203"/>
      <c r="AA475" s="203"/>
    </row>
    <row r="476" spans="23:27" ht="15.75">
      <c r="W476" s="203"/>
      <c r="X476" s="203"/>
      <c r="Y476" s="203"/>
      <c r="Z476" s="203"/>
      <c r="AA476" s="203"/>
    </row>
    <row r="477" spans="23:27" ht="15.75">
      <c r="W477" s="203"/>
      <c r="X477" s="203"/>
      <c r="Y477" s="203"/>
      <c r="Z477" s="203"/>
      <c r="AA477" s="203"/>
    </row>
    <row r="478" spans="23:27" ht="15.75">
      <c r="W478" s="203"/>
      <c r="X478" s="203"/>
      <c r="Y478" s="203"/>
      <c r="Z478" s="203"/>
      <c r="AA478" s="203"/>
    </row>
    <row r="479" spans="23:27" ht="15.75">
      <c r="W479" s="203"/>
      <c r="X479" s="203"/>
      <c r="Y479" s="203"/>
      <c r="Z479" s="203"/>
      <c r="AA479" s="203"/>
    </row>
    <row r="480" spans="23:27" ht="15.75">
      <c r="W480" s="203"/>
      <c r="X480" s="203"/>
      <c r="Y480" s="203"/>
      <c r="Z480" s="203"/>
      <c r="AA480" s="203"/>
    </row>
    <row r="481" spans="23:27" ht="15.75">
      <c r="W481" s="203"/>
      <c r="X481" s="203"/>
      <c r="Y481" s="203"/>
      <c r="Z481" s="203"/>
      <c r="AA481" s="203"/>
    </row>
    <row r="482" spans="23:27" ht="15.75">
      <c r="W482" s="203"/>
      <c r="X482" s="203"/>
      <c r="Y482" s="203"/>
      <c r="Z482" s="203"/>
      <c r="AA482" s="203"/>
    </row>
    <row r="483" spans="23:27" ht="15.75">
      <c r="W483" s="203"/>
      <c r="X483" s="203"/>
      <c r="Y483" s="203"/>
      <c r="Z483" s="203"/>
      <c r="AA483" s="203"/>
    </row>
    <row r="484" spans="23:27" ht="15.75">
      <c r="W484" s="203"/>
      <c r="X484" s="203"/>
      <c r="Y484" s="203"/>
      <c r="Z484" s="203"/>
      <c r="AA484" s="203"/>
    </row>
    <row r="485" spans="23:27" ht="15.75">
      <c r="W485" s="203"/>
      <c r="X485" s="203"/>
      <c r="Y485" s="203"/>
      <c r="Z485" s="203"/>
      <c r="AA485" s="203"/>
    </row>
    <row r="486" spans="23:27" ht="15.75">
      <c r="W486" s="203"/>
      <c r="X486" s="203"/>
      <c r="Y486" s="203"/>
      <c r="Z486" s="203"/>
      <c r="AA486" s="203"/>
    </row>
    <row r="487" spans="23:27" ht="15.75">
      <c r="W487" s="203"/>
      <c r="X487" s="203"/>
      <c r="Y487" s="203"/>
      <c r="Z487" s="203"/>
      <c r="AA487" s="203"/>
    </row>
    <row r="488" spans="23:27" ht="15.75">
      <c r="W488" s="203"/>
      <c r="X488" s="203"/>
      <c r="Y488" s="203"/>
      <c r="Z488" s="203"/>
      <c r="AA488" s="203"/>
    </row>
    <row r="489" spans="23:27" ht="15.75">
      <c r="W489" s="203"/>
      <c r="X489" s="203"/>
      <c r="Y489" s="203"/>
      <c r="Z489" s="203"/>
      <c r="AA489" s="203"/>
    </row>
    <row r="490" spans="23:27" ht="15.75">
      <c r="W490" s="203"/>
      <c r="X490" s="203"/>
      <c r="Y490" s="203"/>
      <c r="Z490" s="203"/>
      <c r="AA490" s="203"/>
    </row>
    <row r="491" spans="23:27" ht="15.75">
      <c r="W491" s="203"/>
      <c r="X491" s="203"/>
      <c r="Y491" s="203"/>
      <c r="Z491" s="203"/>
      <c r="AA491" s="203"/>
    </row>
    <row r="492" spans="23:27" ht="15.75">
      <c r="W492" s="203"/>
      <c r="X492" s="203"/>
      <c r="Y492" s="203"/>
      <c r="Z492" s="203"/>
      <c r="AA492" s="203"/>
    </row>
    <row r="493" spans="23:27" ht="15.75">
      <c r="W493" s="203"/>
      <c r="X493" s="203"/>
      <c r="Y493" s="203"/>
      <c r="Z493" s="203"/>
      <c r="AA493" s="203"/>
    </row>
    <row r="494" spans="23:27" ht="15.75">
      <c r="W494" s="203"/>
      <c r="X494" s="203"/>
      <c r="Y494" s="203"/>
      <c r="Z494" s="203"/>
      <c r="AA494" s="203"/>
    </row>
    <row r="495" spans="23:27" ht="15.75">
      <c r="W495" s="203"/>
      <c r="X495" s="203"/>
      <c r="Y495" s="203"/>
      <c r="Z495" s="203"/>
      <c r="AA495" s="203"/>
    </row>
    <row r="496" spans="23:27" ht="15.75">
      <c r="W496" s="203"/>
      <c r="X496" s="203"/>
      <c r="Y496" s="203"/>
      <c r="Z496" s="203"/>
      <c r="AA496" s="203"/>
    </row>
    <row r="497" spans="23:27" ht="15.75">
      <c r="W497" s="203"/>
      <c r="X497" s="203"/>
      <c r="Y497" s="203"/>
      <c r="Z497" s="203"/>
      <c r="AA497" s="203"/>
    </row>
    <row r="498" spans="23:27" ht="15.75">
      <c r="W498" s="203"/>
      <c r="X498" s="203"/>
      <c r="Y498" s="203"/>
      <c r="Z498" s="203"/>
      <c r="AA498" s="203"/>
    </row>
    <row r="499" spans="23:27" ht="15.75">
      <c r="W499" s="203"/>
      <c r="X499" s="203"/>
      <c r="Y499" s="203"/>
      <c r="Z499" s="203"/>
      <c r="AA499" s="203"/>
    </row>
    <row r="500" spans="23:27" ht="15.75">
      <c r="W500" s="203"/>
      <c r="X500" s="203"/>
      <c r="Y500" s="203"/>
      <c r="Z500" s="203"/>
      <c r="AA500" s="203"/>
    </row>
    <row r="501" spans="23:27" ht="15.75">
      <c r="W501" s="203"/>
      <c r="X501" s="203"/>
      <c r="Y501" s="203"/>
      <c r="Z501" s="203"/>
      <c r="AA501" s="203"/>
    </row>
    <row r="502" spans="23:27" ht="15.75">
      <c r="W502" s="203"/>
      <c r="X502" s="203"/>
      <c r="Y502" s="203"/>
      <c r="Z502" s="203"/>
      <c r="AA502" s="203"/>
    </row>
    <row r="503" spans="23:27" ht="15.75">
      <c r="W503" s="203"/>
      <c r="X503" s="203"/>
      <c r="Y503" s="203"/>
      <c r="Z503" s="203"/>
      <c r="AA503" s="203"/>
    </row>
    <row r="504" spans="23:27" ht="15.75">
      <c r="W504" s="203"/>
      <c r="X504" s="203"/>
      <c r="Y504" s="203"/>
      <c r="Z504" s="203"/>
      <c r="AA504" s="203"/>
    </row>
    <row r="505" spans="23:27" ht="15.75">
      <c r="W505" s="203"/>
      <c r="X505" s="203"/>
      <c r="Y505" s="203"/>
      <c r="Z505" s="203"/>
      <c r="AA505" s="203"/>
    </row>
    <row r="506" spans="23:27" ht="15.75">
      <c r="W506" s="203"/>
      <c r="X506" s="203"/>
      <c r="Y506" s="203"/>
      <c r="Z506" s="203"/>
      <c r="AA506" s="203"/>
    </row>
    <row r="507" spans="23:27" ht="15.75">
      <c r="W507" s="203"/>
      <c r="X507" s="203"/>
      <c r="Y507" s="203"/>
      <c r="Z507" s="203"/>
      <c r="AA507" s="203"/>
    </row>
    <row r="508" spans="23:27" ht="15.75">
      <c r="W508" s="203"/>
      <c r="X508" s="203"/>
      <c r="Y508" s="203"/>
      <c r="Z508" s="203"/>
      <c r="AA508" s="203"/>
    </row>
    <row r="509" spans="23:27" ht="15.75">
      <c r="W509" s="203"/>
      <c r="X509" s="203"/>
      <c r="Y509" s="203"/>
      <c r="Z509" s="203"/>
      <c r="AA509" s="203"/>
    </row>
    <row r="510" spans="23:27" ht="15.75">
      <c r="W510" s="203"/>
      <c r="X510" s="203"/>
      <c r="Y510" s="203"/>
      <c r="Z510" s="203"/>
      <c r="AA510" s="203"/>
    </row>
    <row r="511" spans="23:27" ht="15.75">
      <c r="W511" s="203"/>
      <c r="X511" s="203"/>
      <c r="Y511" s="203"/>
      <c r="Z511" s="203"/>
      <c r="AA511" s="203"/>
    </row>
    <row r="512" spans="23:27" ht="15.75">
      <c r="W512" s="203"/>
      <c r="X512" s="203"/>
      <c r="Y512" s="203"/>
      <c r="Z512" s="203"/>
      <c r="AA512" s="203"/>
    </row>
    <row r="513" spans="23:27" ht="15.75">
      <c r="W513" s="203"/>
      <c r="X513" s="203"/>
      <c r="Y513" s="203"/>
      <c r="Z513" s="203"/>
      <c r="AA513" s="203"/>
    </row>
    <row r="514" spans="23:27" ht="15.75">
      <c r="W514" s="203"/>
      <c r="X514" s="203"/>
      <c r="Y514" s="203"/>
      <c r="Z514" s="203"/>
      <c r="AA514" s="203"/>
    </row>
    <row r="515" spans="23:27" ht="15.75">
      <c r="W515" s="203"/>
      <c r="X515" s="203"/>
      <c r="Y515" s="203"/>
      <c r="Z515" s="203"/>
      <c r="AA515" s="203"/>
    </row>
    <row r="516" spans="23:27" ht="15.75">
      <c r="W516" s="203"/>
      <c r="X516" s="203"/>
      <c r="Y516" s="203"/>
      <c r="Z516" s="203"/>
      <c r="AA516" s="203"/>
    </row>
    <row r="517" spans="23:27" ht="15.75">
      <c r="W517" s="203"/>
      <c r="X517" s="203"/>
      <c r="Y517" s="203"/>
      <c r="Z517" s="203"/>
      <c r="AA517" s="203"/>
    </row>
    <row r="518" spans="23:27" ht="15.75">
      <c r="W518" s="203"/>
      <c r="X518" s="203"/>
      <c r="Y518" s="203"/>
      <c r="Z518" s="203"/>
      <c r="AA518" s="203"/>
    </row>
    <row r="519" spans="23:27" ht="15.75">
      <c r="W519" s="203"/>
      <c r="X519" s="203"/>
      <c r="Y519" s="203"/>
      <c r="Z519" s="203"/>
      <c r="AA519" s="203"/>
    </row>
    <row r="520" spans="23:27" ht="15.75">
      <c r="W520" s="203"/>
      <c r="X520" s="203"/>
      <c r="Y520" s="203"/>
      <c r="Z520" s="203"/>
      <c r="AA520" s="203"/>
    </row>
    <row r="521" spans="23:27" ht="15.75">
      <c r="W521" s="203"/>
      <c r="X521" s="203"/>
      <c r="Y521" s="203"/>
      <c r="Z521" s="203"/>
      <c r="AA521" s="203"/>
    </row>
    <row r="522" spans="23:27" ht="15.75">
      <c r="W522" s="203"/>
      <c r="X522" s="203"/>
      <c r="Y522" s="203"/>
      <c r="Z522" s="203"/>
      <c r="AA522" s="203"/>
    </row>
    <row r="523" spans="23:27" ht="15.75">
      <c r="W523" s="203"/>
      <c r="X523" s="203"/>
      <c r="Y523" s="203"/>
      <c r="Z523" s="203"/>
      <c r="AA523" s="203"/>
    </row>
    <row r="524" spans="23:27" ht="15.75">
      <c r="W524" s="203"/>
      <c r="X524" s="203"/>
      <c r="Y524" s="203"/>
      <c r="Z524" s="203"/>
      <c r="AA524" s="203"/>
    </row>
    <row r="525" spans="23:27" ht="15.75">
      <c r="W525" s="203"/>
      <c r="X525" s="203"/>
      <c r="Y525" s="203"/>
      <c r="Z525" s="203"/>
      <c r="AA525" s="203"/>
    </row>
    <row r="526" spans="23:27" ht="15.75">
      <c r="W526" s="203"/>
      <c r="X526" s="203"/>
      <c r="Y526" s="203"/>
      <c r="Z526" s="203"/>
      <c r="AA526" s="203"/>
    </row>
    <row r="527" spans="23:27" ht="15.75">
      <c r="W527" s="203"/>
      <c r="X527" s="203"/>
      <c r="Y527" s="203"/>
      <c r="Z527" s="203"/>
      <c r="AA527" s="203"/>
    </row>
    <row r="528" spans="23:27" ht="15.75">
      <c r="W528" s="203"/>
      <c r="X528" s="203"/>
      <c r="Y528" s="203"/>
      <c r="Z528" s="203"/>
      <c r="AA528" s="203"/>
    </row>
    <row r="529" spans="23:27" ht="15.75">
      <c r="W529" s="203"/>
      <c r="X529" s="203"/>
      <c r="Y529" s="203"/>
      <c r="Z529" s="203"/>
      <c r="AA529" s="203"/>
    </row>
    <row r="530" spans="23:27" ht="15.75">
      <c r="W530" s="203"/>
      <c r="X530" s="203"/>
      <c r="Y530" s="203"/>
      <c r="Z530" s="203"/>
      <c r="AA530" s="203"/>
    </row>
    <row r="531" spans="23:27" ht="15.75">
      <c r="W531" s="203"/>
      <c r="X531" s="203"/>
      <c r="Y531" s="203"/>
      <c r="Z531" s="203"/>
      <c r="AA531" s="203"/>
    </row>
    <row r="532" spans="23:27" ht="15.75">
      <c r="W532" s="203"/>
      <c r="X532" s="203"/>
      <c r="Y532" s="203"/>
      <c r="Z532" s="203"/>
      <c r="AA532" s="203"/>
    </row>
    <row r="533" spans="23:27" ht="15.75">
      <c r="W533" s="203"/>
      <c r="X533" s="203"/>
      <c r="Y533" s="203"/>
      <c r="Z533" s="203"/>
      <c r="AA533" s="203"/>
    </row>
    <row r="534" spans="23:27" ht="15.75">
      <c r="W534" s="203"/>
      <c r="X534" s="203"/>
      <c r="Y534" s="203"/>
      <c r="Z534" s="203"/>
      <c r="AA534" s="203"/>
    </row>
    <row r="535" spans="23:27" ht="15.75">
      <c r="W535" s="203"/>
      <c r="X535" s="203"/>
      <c r="Y535" s="203"/>
      <c r="Z535" s="203"/>
      <c r="AA535" s="203"/>
    </row>
    <row r="536" spans="23:27" ht="15.75">
      <c r="W536" s="203"/>
      <c r="X536" s="203"/>
      <c r="Y536" s="203"/>
      <c r="Z536" s="203"/>
      <c r="AA536" s="203"/>
    </row>
    <row r="537" spans="23:27" ht="15.75">
      <c r="W537" s="203"/>
      <c r="X537" s="203"/>
      <c r="Y537" s="203"/>
      <c r="Z537" s="203"/>
      <c r="AA537" s="203"/>
    </row>
    <row r="538" spans="23:27" ht="15.75">
      <c r="W538" s="203"/>
      <c r="X538" s="203"/>
      <c r="Y538" s="203"/>
      <c r="Z538" s="203"/>
      <c r="AA538" s="203"/>
    </row>
    <row r="539" spans="23:27" ht="15.75">
      <c r="W539" s="203"/>
      <c r="X539" s="203"/>
      <c r="Y539" s="203"/>
      <c r="Z539" s="203"/>
      <c r="AA539" s="203"/>
    </row>
    <row r="540" spans="23:27" ht="15.75">
      <c r="W540" s="203"/>
      <c r="X540" s="203"/>
      <c r="Y540" s="203"/>
      <c r="Z540" s="203"/>
      <c r="AA540" s="203"/>
    </row>
    <row r="541" spans="23:27" ht="15.75">
      <c r="W541" s="203"/>
      <c r="X541" s="203"/>
      <c r="Y541" s="203"/>
      <c r="Z541" s="203"/>
      <c r="AA541" s="203"/>
    </row>
    <row r="542" spans="23:27" ht="15.75">
      <c r="W542" s="203"/>
      <c r="X542" s="203"/>
      <c r="Y542" s="203"/>
      <c r="Z542" s="203"/>
      <c r="AA542" s="203"/>
    </row>
    <row r="543" spans="23:27" ht="15.75">
      <c r="W543" s="203"/>
      <c r="X543" s="203"/>
      <c r="Y543" s="203"/>
      <c r="Z543" s="203"/>
      <c r="AA543" s="203"/>
    </row>
    <row r="544" spans="23:27" ht="15.75">
      <c r="W544" s="203"/>
      <c r="X544" s="203"/>
      <c r="Y544" s="203"/>
      <c r="Z544" s="203"/>
      <c r="AA544" s="203"/>
    </row>
    <row r="545" spans="23:27" ht="15.75">
      <c r="W545" s="203"/>
      <c r="X545" s="203"/>
      <c r="Y545" s="203"/>
      <c r="Z545" s="203"/>
      <c r="AA545" s="203"/>
    </row>
    <row r="546" spans="23:27" ht="15.75">
      <c r="W546" s="203"/>
      <c r="X546" s="203"/>
      <c r="Y546" s="203"/>
      <c r="Z546" s="203"/>
      <c r="AA546" s="203"/>
    </row>
    <row r="547" spans="23:27" ht="15.75">
      <c r="W547" s="203"/>
      <c r="X547" s="203"/>
      <c r="Y547" s="203"/>
      <c r="Z547" s="203"/>
      <c r="AA547" s="203"/>
    </row>
    <row r="548" spans="23:27" ht="15.75">
      <c r="W548" s="203"/>
      <c r="X548" s="203"/>
      <c r="Y548" s="203"/>
      <c r="Z548" s="203"/>
      <c r="AA548" s="203"/>
    </row>
    <row r="549" spans="23:27" ht="15.75">
      <c r="W549" s="203"/>
      <c r="X549" s="203"/>
      <c r="Y549" s="203"/>
      <c r="Z549" s="203"/>
      <c r="AA549" s="203"/>
    </row>
    <row r="550" spans="23:27" ht="15.75">
      <c r="W550" s="203"/>
      <c r="X550" s="203"/>
      <c r="Y550" s="203"/>
      <c r="Z550" s="203"/>
      <c r="AA550" s="203"/>
    </row>
    <row r="551" spans="23:27" ht="15.75">
      <c r="W551" s="203"/>
      <c r="X551" s="203"/>
      <c r="Y551" s="203"/>
      <c r="Z551" s="203"/>
      <c r="AA551" s="203"/>
    </row>
    <row r="552" spans="23:27" ht="15.75">
      <c r="W552" s="203"/>
      <c r="X552" s="203"/>
      <c r="Y552" s="203"/>
      <c r="Z552" s="203"/>
      <c r="AA552" s="203"/>
    </row>
    <row r="553" spans="23:27" ht="15.75">
      <c r="W553" s="203"/>
      <c r="X553" s="203"/>
      <c r="Y553" s="203"/>
      <c r="Z553" s="203"/>
      <c r="AA553" s="203"/>
    </row>
    <row r="554" spans="23:27" ht="15.75">
      <c r="W554" s="203"/>
      <c r="X554" s="203"/>
      <c r="Y554" s="203"/>
      <c r="Z554" s="203"/>
      <c r="AA554" s="203"/>
    </row>
    <row r="555" spans="23:27" ht="15.75">
      <c r="W555" s="203"/>
      <c r="X555" s="203"/>
      <c r="Y555" s="203"/>
      <c r="Z555" s="203"/>
      <c r="AA555" s="203"/>
    </row>
    <row r="556" spans="23:27" ht="15.75">
      <c r="W556" s="203"/>
      <c r="X556" s="203"/>
      <c r="Y556" s="203"/>
      <c r="Z556" s="203"/>
      <c r="AA556" s="203"/>
    </row>
    <row r="557" spans="23:27" ht="15.75">
      <c r="W557" s="203"/>
      <c r="X557" s="203"/>
      <c r="Y557" s="203"/>
      <c r="Z557" s="203"/>
      <c r="AA557" s="203"/>
    </row>
    <row r="558" spans="23:27" ht="15.75">
      <c r="W558" s="203"/>
      <c r="X558" s="203"/>
      <c r="Y558" s="203"/>
      <c r="Z558" s="203"/>
      <c r="AA558" s="203"/>
    </row>
    <row r="559" spans="23:27" ht="15.75">
      <c r="W559" s="203"/>
      <c r="X559" s="203"/>
      <c r="Y559" s="203"/>
      <c r="Z559" s="203"/>
      <c r="AA559" s="203"/>
    </row>
    <row r="560" spans="23:27" ht="15.75">
      <c r="W560" s="203"/>
      <c r="X560" s="203"/>
      <c r="Y560" s="203"/>
      <c r="Z560" s="203"/>
      <c r="AA560" s="203"/>
    </row>
    <row r="561" spans="23:27" ht="15.75">
      <c r="W561" s="203"/>
      <c r="X561" s="203"/>
      <c r="Y561" s="203"/>
      <c r="Z561" s="203"/>
      <c r="AA561" s="203"/>
    </row>
    <row r="562" spans="23:27" ht="15.75">
      <c r="W562" s="203"/>
      <c r="X562" s="203"/>
      <c r="Y562" s="203"/>
      <c r="Z562" s="203"/>
      <c r="AA562" s="203"/>
    </row>
    <row r="563" spans="23:27" ht="15.75">
      <c r="W563" s="203"/>
      <c r="X563" s="203"/>
      <c r="Y563" s="203"/>
      <c r="Z563" s="203"/>
      <c r="AA563" s="203"/>
    </row>
    <row r="564" spans="23:27" ht="15.75">
      <c r="W564" s="203"/>
      <c r="X564" s="203"/>
      <c r="Y564" s="203"/>
      <c r="Z564" s="203"/>
      <c r="AA564" s="203"/>
    </row>
    <row r="565" spans="23:27" ht="15.75">
      <c r="W565" s="203"/>
      <c r="X565" s="203"/>
      <c r="Y565" s="203"/>
      <c r="Z565" s="203"/>
      <c r="AA565" s="203"/>
    </row>
    <row r="566" spans="23:27" ht="15.75">
      <c r="W566" s="203"/>
      <c r="X566" s="203"/>
      <c r="Y566" s="203"/>
      <c r="Z566" s="203"/>
      <c r="AA566" s="203"/>
    </row>
    <row r="567" spans="23:27" ht="15.75">
      <c r="W567" s="203"/>
      <c r="X567" s="203"/>
      <c r="Y567" s="203"/>
      <c r="Z567" s="203"/>
      <c r="AA567" s="203"/>
    </row>
    <row r="568" spans="23:27" ht="15.75">
      <c r="W568" s="203"/>
      <c r="X568" s="203"/>
      <c r="Y568" s="203"/>
      <c r="Z568" s="203"/>
      <c r="AA568" s="203"/>
    </row>
    <row r="569" spans="23:27" ht="15.75">
      <c r="W569" s="203"/>
      <c r="X569" s="203"/>
      <c r="Y569" s="203"/>
      <c r="Z569" s="203"/>
      <c r="AA569" s="203"/>
    </row>
    <row r="570" spans="23:27" ht="15.75">
      <c r="W570" s="203"/>
      <c r="X570" s="203"/>
      <c r="Y570" s="203"/>
      <c r="Z570" s="203"/>
      <c r="AA570" s="203"/>
    </row>
    <row r="571" spans="23:27" ht="15.75">
      <c r="W571" s="203"/>
      <c r="X571" s="203"/>
      <c r="Y571" s="203"/>
      <c r="Z571" s="203"/>
      <c r="AA571" s="203"/>
    </row>
    <row r="572" spans="23:27" ht="15.75">
      <c r="W572" s="203"/>
      <c r="X572" s="203"/>
      <c r="Y572" s="203"/>
      <c r="Z572" s="203"/>
      <c r="AA572" s="203"/>
    </row>
    <row r="573" spans="23:27" ht="15.75">
      <c r="W573" s="203"/>
      <c r="X573" s="203"/>
      <c r="Y573" s="203"/>
      <c r="Z573" s="203"/>
      <c r="AA573" s="203"/>
    </row>
    <row r="574" spans="23:27" ht="15.75">
      <c r="W574" s="203"/>
      <c r="X574" s="203"/>
      <c r="Y574" s="203"/>
      <c r="Z574" s="203"/>
      <c r="AA574" s="203"/>
    </row>
    <row r="575" spans="23:27" ht="15.75">
      <c r="W575" s="203"/>
      <c r="X575" s="203"/>
      <c r="Y575" s="203"/>
      <c r="Z575" s="203"/>
      <c r="AA575" s="203"/>
    </row>
    <row r="576" spans="23:27" ht="15.75">
      <c r="W576" s="203"/>
      <c r="X576" s="203"/>
      <c r="Y576" s="203"/>
      <c r="Z576" s="203"/>
      <c r="AA576" s="203"/>
    </row>
    <row r="577" spans="23:27" ht="15.75">
      <c r="W577" s="203"/>
      <c r="X577" s="203"/>
      <c r="Y577" s="203"/>
      <c r="Z577" s="203"/>
      <c r="AA577" s="203"/>
    </row>
    <row r="578" spans="23:27" ht="15.75">
      <c r="W578" s="203"/>
      <c r="X578" s="203"/>
      <c r="Y578" s="203"/>
      <c r="Z578" s="203"/>
      <c r="AA578" s="203"/>
    </row>
    <row r="579" spans="23:27" ht="15.75">
      <c r="W579" s="203"/>
      <c r="X579" s="203"/>
      <c r="Y579" s="203"/>
      <c r="Z579" s="203"/>
      <c r="AA579" s="203"/>
    </row>
    <row r="580" spans="23:27" ht="15.75">
      <c r="W580" s="203"/>
      <c r="X580" s="203"/>
      <c r="Y580" s="203"/>
      <c r="Z580" s="203"/>
      <c r="AA580" s="203"/>
    </row>
    <row r="581" spans="23:27" ht="15.75">
      <c r="W581" s="203"/>
      <c r="X581" s="203"/>
      <c r="Y581" s="203"/>
      <c r="Z581" s="203"/>
      <c r="AA581" s="203"/>
    </row>
    <row r="582" spans="23:27" ht="15.75">
      <c r="W582" s="203"/>
      <c r="X582" s="203"/>
      <c r="Y582" s="203"/>
      <c r="Z582" s="203"/>
      <c r="AA582" s="203"/>
    </row>
    <row r="583" spans="23:27" ht="15.75">
      <c r="W583" s="203"/>
      <c r="X583" s="203"/>
      <c r="Y583" s="203"/>
      <c r="Z583" s="203"/>
      <c r="AA583" s="203"/>
    </row>
    <row r="584" spans="23:27" ht="15.75">
      <c r="W584" s="203"/>
      <c r="X584" s="203"/>
      <c r="Y584" s="203"/>
      <c r="Z584" s="203"/>
      <c r="AA584" s="203"/>
    </row>
    <row r="585" spans="23:27" ht="15.75">
      <c r="W585" s="203"/>
      <c r="X585" s="203"/>
      <c r="Y585" s="203"/>
      <c r="Z585" s="203"/>
      <c r="AA585" s="203"/>
    </row>
    <row r="586" spans="23:27" ht="15.75">
      <c r="W586" s="203"/>
      <c r="X586" s="203"/>
      <c r="Y586" s="203"/>
      <c r="Z586" s="203"/>
      <c r="AA586" s="203"/>
    </row>
    <row r="587" spans="23:27" ht="15.75">
      <c r="W587" s="203"/>
      <c r="X587" s="203"/>
      <c r="Y587" s="203"/>
      <c r="Z587" s="203"/>
      <c r="AA587" s="203"/>
    </row>
    <row r="588" spans="23:27" ht="15.75">
      <c r="W588" s="203"/>
      <c r="X588" s="203"/>
      <c r="Y588" s="203"/>
      <c r="Z588" s="203"/>
      <c r="AA588" s="203"/>
    </row>
    <row r="589" spans="23:27" ht="15.75">
      <c r="W589" s="203"/>
      <c r="X589" s="203"/>
      <c r="Y589" s="203"/>
      <c r="Z589" s="203"/>
      <c r="AA589" s="203"/>
    </row>
    <row r="590" spans="23:27" ht="15.75">
      <c r="W590" s="203"/>
      <c r="X590" s="203"/>
      <c r="Y590" s="203"/>
      <c r="Z590" s="203"/>
      <c r="AA590" s="203"/>
    </row>
    <row r="591" spans="23:27" ht="15.75">
      <c r="W591" s="203"/>
      <c r="X591" s="203"/>
      <c r="Y591" s="203"/>
      <c r="Z591" s="203"/>
      <c r="AA591" s="203"/>
    </row>
    <row r="592" spans="23:27" ht="15.75">
      <c r="W592" s="203"/>
      <c r="X592" s="203"/>
      <c r="Y592" s="203"/>
      <c r="Z592" s="203"/>
      <c r="AA592" s="203"/>
    </row>
    <row r="593" spans="23:27" ht="15.75">
      <c r="W593" s="203"/>
      <c r="X593" s="203"/>
      <c r="Y593" s="203"/>
      <c r="Z593" s="203"/>
      <c r="AA593" s="203"/>
    </row>
    <row r="594" spans="23:27" ht="15.75">
      <c r="W594" s="203"/>
      <c r="X594" s="203"/>
      <c r="Y594" s="203"/>
      <c r="Z594" s="203"/>
      <c r="AA594" s="203"/>
    </row>
    <row r="595" spans="23:27" ht="15.75">
      <c r="W595" s="203"/>
      <c r="X595" s="203"/>
      <c r="Y595" s="203"/>
      <c r="Z595" s="203"/>
      <c r="AA595" s="203"/>
    </row>
    <row r="596" spans="23:27" ht="15.75">
      <c r="W596" s="203"/>
      <c r="X596" s="203"/>
      <c r="Y596" s="203"/>
      <c r="Z596" s="203"/>
      <c r="AA596" s="203"/>
    </row>
    <row r="597" spans="23:27" ht="15.75">
      <c r="W597" s="203"/>
      <c r="X597" s="203"/>
      <c r="Y597" s="203"/>
      <c r="Z597" s="203"/>
      <c r="AA597" s="203"/>
    </row>
    <row r="598" spans="23:27" ht="15.75">
      <c r="W598" s="203"/>
      <c r="X598" s="203"/>
      <c r="Y598" s="203"/>
      <c r="Z598" s="203"/>
      <c r="AA598" s="203"/>
    </row>
    <row r="599" spans="23:27" ht="15.75">
      <c r="W599" s="203"/>
      <c r="X599" s="203"/>
      <c r="Y599" s="203"/>
      <c r="Z599" s="203"/>
      <c r="AA599" s="203"/>
    </row>
    <row r="600" spans="23:27" ht="15.75">
      <c r="W600" s="203"/>
      <c r="X600" s="203"/>
      <c r="Y600" s="203"/>
      <c r="Z600" s="203"/>
      <c r="AA600" s="203"/>
    </row>
    <row r="601" spans="23:27" ht="15.75">
      <c r="W601" s="203"/>
      <c r="X601" s="203"/>
      <c r="Y601" s="203"/>
      <c r="Z601" s="203"/>
      <c r="AA601" s="203"/>
    </row>
    <row r="602" spans="23:27" ht="15.75">
      <c r="W602" s="203"/>
      <c r="X602" s="203"/>
      <c r="Y602" s="203"/>
      <c r="Z602" s="203"/>
      <c r="AA602" s="203"/>
    </row>
    <row r="603" spans="23:27" ht="15.75">
      <c r="W603" s="203"/>
      <c r="X603" s="203"/>
      <c r="Y603" s="203"/>
      <c r="Z603" s="203"/>
      <c r="AA603" s="203"/>
    </row>
    <row r="604" spans="23:27" ht="15.75">
      <c r="W604" s="203"/>
      <c r="X604" s="203"/>
      <c r="Y604" s="203"/>
      <c r="Z604" s="203"/>
      <c r="AA604" s="203"/>
    </row>
    <row r="605" spans="23:27" ht="15.75">
      <c r="W605" s="203"/>
      <c r="X605" s="203"/>
      <c r="Y605" s="203"/>
      <c r="Z605" s="203"/>
      <c r="AA605" s="203"/>
    </row>
    <row r="606" spans="23:27" ht="15.75">
      <c r="W606" s="203"/>
      <c r="X606" s="203"/>
      <c r="Y606" s="203"/>
      <c r="Z606" s="203"/>
      <c r="AA606" s="203"/>
    </row>
    <row r="607" spans="23:27" ht="15.75">
      <c r="W607" s="203"/>
      <c r="X607" s="203"/>
      <c r="Y607" s="203"/>
      <c r="Z607" s="203"/>
      <c r="AA607" s="203"/>
    </row>
    <row r="608" spans="23:27" ht="15.75">
      <c r="W608" s="203"/>
      <c r="X608" s="203"/>
      <c r="Y608" s="203"/>
      <c r="Z608" s="203"/>
      <c r="AA608" s="203"/>
    </row>
    <row r="609" spans="23:27" ht="15.75">
      <c r="W609" s="203"/>
      <c r="X609" s="203"/>
      <c r="Y609" s="203"/>
      <c r="Z609" s="203"/>
      <c r="AA609" s="203"/>
    </row>
    <row r="610" spans="23:27" ht="15.75">
      <c r="W610" s="203"/>
      <c r="X610" s="203"/>
      <c r="Y610" s="203"/>
      <c r="Z610" s="203"/>
      <c r="AA610" s="203"/>
    </row>
    <row r="611" spans="23:27" ht="15.75">
      <c r="W611" s="203"/>
      <c r="X611" s="203"/>
      <c r="Y611" s="203"/>
      <c r="Z611" s="203"/>
      <c r="AA611" s="203"/>
    </row>
    <row r="612" spans="23:27" ht="15.75">
      <c r="W612" s="203"/>
      <c r="X612" s="203"/>
      <c r="Y612" s="203"/>
      <c r="Z612" s="203"/>
      <c r="AA612" s="203"/>
    </row>
    <row r="613" spans="23:27" ht="15.75">
      <c r="W613" s="203"/>
      <c r="X613" s="203"/>
      <c r="Y613" s="203"/>
      <c r="Z613" s="203"/>
      <c r="AA613" s="203"/>
    </row>
    <row r="614" spans="23:27" ht="15.75">
      <c r="W614" s="203"/>
      <c r="X614" s="203"/>
      <c r="Y614" s="203"/>
      <c r="Z614" s="203"/>
      <c r="AA614" s="203"/>
    </row>
    <row r="615" spans="23:27" ht="15.75">
      <c r="W615" s="203"/>
      <c r="X615" s="203"/>
      <c r="Y615" s="203"/>
      <c r="Z615" s="203"/>
      <c r="AA615" s="203"/>
    </row>
    <row r="616" spans="23:27" ht="15.75">
      <c r="W616" s="203"/>
      <c r="X616" s="203"/>
      <c r="Y616" s="203"/>
      <c r="Z616" s="203"/>
      <c r="AA616" s="203"/>
    </row>
    <row r="617" spans="23:27" ht="15.75">
      <c r="W617" s="203"/>
      <c r="X617" s="203"/>
      <c r="Y617" s="203"/>
      <c r="Z617" s="203"/>
      <c r="AA617" s="203"/>
    </row>
    <row r="618" spans="23:27" ht="15.75">
      <c r="W618" s="203"/>
      <c r="X618" s="203"/>
      <c r="Y618" s="203"/>
      <c r="Z618" s="203"/>
      <c r="AA618" s="203"/>
    </row>
    <row r="619" spans="23:27" ht="15.75">
      <c r="W619" s="203"/>
      <c r="X619" s="203"/>
      <c r="Y619" s="203"/>
      <c r="Z619" s="203"/>
      <c r="AA619" s="203"/>
    </row>
    <row r="620" spans="23:27" ht="15.75">
      <c r="W620" s="203"/>
      <c r="X620" s="203"/>
      <c r="Y620" s="203"/>
      <c r="Z620" s="203"/>
      <c r="AA620" s="203"/>
    </row>
    <row r="621" spans="23:27" ht="15.75">
      <c r="W621" s="203"/>
      <c r="X621" s="203"/>
      <c r="Y621" s="203"/>
      <c r="Z621" s="203"/>
      <c r="AA621" s="203"/>
    </row>
    <row r="622" spans="23:27" ht="15.75">
      <c r="W622" s="203"/>
      <c r="X622" s="203"/>
      <c r="Y622" s="203"/>
      <c r="Z622" s="203"/>
      <c r="AA622" s="203"/>
    </row>
    <row r="623" spans="23:27" ht="15.75">
      <c r="W623" s="203"/>
      <c r="X623" s="203"/>
      <c r="Y623" s="203"/>
      <c r="Z623" s="203"/>
      <c r="AA623" s="203"/>
    </row>
    <row r="624" spans="23:27" ht="15.75">
      <c r="W624" s="203"/>
      <c r="X624" s="203"/>
      <c r="Y624" s="203"/>
      <c r="Z624" s="203"/>
      <c r="AA624" s="203"/>
    </row>
    <row r="625" spans="23:27" ht="15.75">
      <c r="W625" s="203"/>
      <c r="X625" s="203"/>
      <c r="Y625" s="203"/>
      <c r="Z625" s="203"/>
      <c r="AA625" s="203"/>
    </row>
    <row r="626" spans="23:27" ht="15.75">
      <c r="W626" s="203"/>
      <c r="X626" s="203"/>
      <c r="Y626" s="203"/>
      <c r="Z626" s="203"/>
      <c r="AA626" s="203"/>
    </row>
    <row r="627" spans="23:27" ht="15.75">
      <c r="W627" s="203"/>
      <c r="X627" s="203"/>
      <c r="Y627" s="203"/>
      <c r="Z627" s="203"/>
      <c r="AA627" s="203"/>
    </row>
    <row r="628" spans="23:27" ht="15.75">
      <c r="W628" s="203"/>
      <c r="X628" s="203"/>
      <c r="Y628" s="203"/>
      <c r="Z628" s="203"/>
      <c r="AA628" s="203"/>
    </row>
    <row r="629" spans="23:27" ht="15.75">
      <c r="W629" s="203"/>
      <c r="X629" s="203"/>
      <c r="Y629" s="203"/>
      <c r="Z629" s="203"/>
      <c r="AA629" s="203"/>
    </row>
    <row r="630" spans="23:27" ht="15.75">
      <c r="W630" s="203"/>
      <c r="X630" s="203"/>
      <c r="Y630" s="203"/>
      <c r="Z630" s="203"/>
      <c r="AA630" s="203"/>
    </row>
    <row r="631" spans="23:27" ht="15.75">
      <c r="W631" s="203"/>
      <c r="X631" s="203"/>
      <c r="Y631" s="203"/>
      <c r="Z631" s="203"/>
      <c r="AA631" s="203"/>
    </row>
    <row r="632" spans="23:27" ht="15.75">
      <c r="W632" s="203"/>
      <c r="X632" s="203"/>
      <c r="Y632" s="203"/>
      <c r="Z632" s="203"/>
      <c r="AA632" s="203"/>
    </row>
    <row r="633" spans="23:27" ht="15.75">
      <c r="W633" s="203"/>
      <c r="X633" s="203"/>
      <c r="Y633" s="203"/>
      <c r="Z633" s="203"/>
      <c r="AA633" s="203"/>
    </row>
    <row r="634" spans="23:27" ht="15.75">
      <c r="W634" s="203"/>
      <c r="X634" s="203"/>
      <c r="Y634" s="203"/>
      <c r="Z634" s="203"/>
      <c r="AA634" s="203"/>
    </row>
    <row r="635" spans="23:27" ht="15.75">
      <c r="W635" s="203"/>
      <c r="X635" s="203"/>
      <c r="Y635" s="203"/>
      <c r="Z635" s="203"/>
      <c r="AA635" s="203"/>
    </row>
    <row r="636" spans="23:27" ht="15.75">
      <c r="W636" s="203"/>
      <c r="X636" s="203"/>
      <c r="Y636" s="203"/>
      <c r="Z636" s="203"/>
      <c r="AA636" s="203"/>
    </row>
    <row r="637" spans="23:27" ht="15.75">
      <c r="W637" s="203"/>
      <c r="X637" s="203"/>
      <c r="Y637" s="203"/>
      <c r="Z637" s="203"/>
      <c r="AA637" s="203"/>
    </row>
    <row r="638" spans="23:27" ht="15.75">
      <c r="W638" s="203"/>
      <c r="X638" s="203"/>
      <c r="Y638" s="203"/>
      <c r="Z638" s="203"/>
      <c r="AA638" s="203"/>
    </row>
    <row r="639" spans="23:27" ht="15.75">
      <c r="W639" s="203"/>
      <c r="X639" s="203"/>
      <c r="Y639" s="203"/>
      <c r="Z639" s="203"/>
      <c r="AA639" s="203"/>
    </row>
    <row r="640" spans="23:27" ht="15.75">
      <c r="W640" s="203"/>
      <c r="X640" s="203"/>
      <c r="Y640" s="203"/>
      <c r="Z640" s="203"/>
      <c r="AA640" s="203"/>
    </row>
    <row r="641" spans="23:27" ht="15.75">
      <c r="W641" s="203"/>
      <c r="X641" s="203"/>
      <c r="Y641" s="203"/>
      <c r="Z641" s="203"/>
      <c r="AA641" s="203"/>
    </row>
    <row r="642" spans="23:27" ht="15.75">
      <c r="W642" s="203"/>
      <c r="X642" s="203"/>
      <c r="Y642" s="203"/>
      <c r="Z642" s="203"/>
      <c r="AA642" s="203"/>
    </row>
    <row r="643" spans="23:27" ht="15.75">
      <c r="W643" s="203"/>
      <c r="X643" s="203"/>
      <c r="Y643" s="203"/>
      <c r="Z643" s="203"/>
      <c r="AA643" s="203"/>
    </row>
    <row r="644" spans="23:27" ht="15.75">
      <c r="W644" s="203"/>
      <c r="X644" s="203"/>
      <c r="Y644" s="203"/>
      <c r="Z644" s="203"/>
      <c r="AA644" s="203"/>
    </row>
    <row r="645" spans="23:27" ht="15.75">
      <c r="W645" s="203"/>
      <c r="X645" s="203"/>
      <c r="Y645" s="203"/>
      <c r="Z645" s="203"/>
      <c r="AA645" s="203"/>
    </row>
    <row r="646" spans="23:27" ht="15.75">
      <c r="W646" s="203"/>
      <c r="X646" s="203"/>
      <c r="Y646" s="203"/>
      <c r="Z646" s="203"/>
      <c r="AA646" s="203"/>
    </row>
    <row r="647" spans="23:27" ht="15.75">
      <c r="W647" s="203"/>
      <c r="X647" s="203"/>
      <c r="Y647" s="203"/>
      <c r="Z647" s="203"/>
      <c r="AA647" s="203"/>
    </row>
    <row r="648" spans="23:27" ht="15.75">
      <c r="W648" s="203"/>
      <c r="X648" s="203"/>
      <c r="Y648" s="203"/>
      <c r="Z648" s="203"/>
      <c r="AA648" s="203"/>
    </row>
    <row r="649" spans="23:27" ht="15.75">
      <c r="W649" s="203"/>
      <c r="X649" s="203"/>
      <c r="Y649" s="203"/>
      <c r="Z649" s="203"/>
      <c r="AA649" s="203"/>
    </row>
    <row r="650" spans="23:27" ht="15.75">
      <c r="W650" s="203"/>
      <c r="X650" s="203"/>
      <c r="Y650" s="203"/>
      <c r="Z650" s="203"/>
      <c r="AA650" s="203"/>
    </row>
    <row r="651" spans="23:27" ht="15.75">
      <c r="W651" s="203"/>
      <c r="X651" s="203"/>
      <c r="Y651" s="203"/>
      <c r="Z651" s="203"/>
      <c r="AA651" s="203"/>
    </row>
    <row r="652" spans="23:27" ht="15.75">
      <c r="W652" s="203"/>
      <c r="X652" s="203"/>
      <c r="Y652" s="203"/>
      <c r="Z652" s="203"/>
      <c r="AA652" s="203"/>
    </row>
    <row r="653" spans="23:27" ht="15.75">
      <c r="W653" s="203"/>
      <c r="X653" s="203"/>
      <c r="Y653" s="203"/>
      <c r="Z653" s="203"/>
      <c r="AA653" s="203"/>
    </row>
    <row r="654" spans="23:27" ht="15.75">
      <c r="W654" s="203"/>
      <c r="X654" s="203"/>
      <c r="Y654" s="203"/>
      <c r="Z654" s="203"/>
      <c r="AA654" s="203"/>
    </row>
    <row r="655" spans="23:27" ht="15.75">
      <c r="W655" s="203"/>
      <c r="X655" s="203"/>
      <c r="Y655" s="203"/>
      <c r="Z655" s="203"/>
      <c r="AA655" s="203"/>
    </row>
    <row r="656" spans="23:27" ht="15.75">
      <c r="W656" s="203"/>
      <c r="X656" s="203"/>
      <c r="Y656" s="203"/>
      <c r="Z656" s="203"/>
      <c r="AA656" s="203"/>
    </row>
    <row r="657" spans="23:27" ht="15.75">
      <c r="W657" s="203"/>
      <c r="X657" s="203"/>
      <c r="Y657" s="203"/>
      <c r="Z657" s="203"/>
      <c r="AA657" s="203"/>
    </row>
    <row r="658" spans="23:27" ht="15.75">
      <c r="W658" s="203"/>
      <c r="X658" s="203"/>
      <c r="Y658" s="203"/>
      <c r="Z658" s="203"/>
      <c r="AA658" s="203"/>
    </row>
    <row r="659" spans="23:27" ht="15.75">
      <c r="W659" s="203"/>
      <c r="X659" s="203"/>
      <c r="Y659" s="203"/>
      <c r="Z659" s="203"/>
      <c r="AA659" s="203"/>
    </row>
    <row r="660" spans="23:27" ht="15.75">
      <c r="W660" s="203"/>
      <c r="X660" s="203"/>
      <c r="Y660" s="203"/>
      <c r="Z660" s="203"/>
      <c r="AA660" s="203"/>
    </row>
    <row r="661" spans="23:27" ht="15.75">
      <c r="W661" s="203"/>
      <c r="X661" s="203"/>
      <c r="Y661" s="203"/>
      <c r="Z661" s="203"/>
      <c r="AA661" s="203"/>
    </row>
    <row r="662" spans="23:27" ht="15.75">
      <c r="W662" s="203"/>
      <c r="X662" s="203"/>
      <c r="Y662" s="203"/>
      <c r="Z662" s="203"/>
      <c r="AA662" s="203"/>
    </row>
    <row r="663" spans="23:27" ht="15.75">
      <c r="W663" s="203"/>
      <c r="X663" s="203"/>
      <c r="Y663" s="203"/>
      <c r="Z663" s="203"/>
      <c r="AA663" s="203"/>
    </row>
    <row r="664" spans="23:27" ht="15.75">
      <c r="W664" s="203"/>
      <c r="X664" s="203"/>
      <c r="Y664" s="203"/>
      <c r="Z664" s="203"/>
      <c r="AA664" s="203"/>
    </row>
    <row r="665" spans="23:27" ht="15.75">
      <c r="W665" s="203"/>
      <c r="X665" s="203"/>
      <c r="Y665" s="203"/>
      <c r="Z665" s="203"/>
      <c r="AA665" s="203"/>
    </row>
    <row r="666" spans="23:27" ht="15.75">
      <c r="W666" s="203"/>
      <c r="X666" s="203"/>
      <c r="Y666" s="203"/>
      <c r="Z666" s="203"/>
      <c r="AA666" s="203"/>
    </row>
    <row r="667" spans="23:27" ht="15.75">
      <c r="W667" s="203"/>
      <c r="X667" s="203"/>
      <c r="Y667" s="203"/>
      <c r="Z667" s="203"/>
      <c r="AA667" s="203"/>
    </row>
    <row r="668" spans="23:27" ht="15.75">
      <c r="W668" s="203"/>
      <c r="X668" s="203"/>
      <c r="Y668" s="203"/>
      <c r="Z668" s="203"/>
      <c r="AA668" s="203"/>
    </row>
    <row r="669" spans="23:27" ht="15.75">
      <c r="W669" s="203"/>
      <c r="X669" s="203"/>
      <c r="Y669" s="203"/>
      <c r="Z669" s="203"/>
      <c r="AA669" s="203"/>
    </row>
    <row r="670" spans="23:27" ht="15.75">
      <c r="W670" s="203"/>
      <c r="X670" s="203"/>
      <c r="Y670" s="203"/>
      <c r="Z670" s="203"/>
      <c r="AA670" s="203"/>
    </row>
    <row r="671" spans="23:27" ht="15.75">
      <c r="W671" s="203"/>
      <c r="X671" s="203"/>
      <c r="Y671" s="203"/>
      <c r="Z671" s="203"/>
      <c r="AA671" s="203"/>
    </row>
    <row r="672" spans="23:27" ht="15.75">
      <c r="W672" s="203"/>
      <c r="X672" s="203"/>
      <c r="Y672" s="203"/>
      <c r="Z672" s="203"/>
      <c r="AA672" s="203"/>
    </row>
    <row r="673" spans="23:27" ht="15.75">
      <c r="W673" s="203"/>
      <c r="X673" s="203"/>
      <c r="Y673" s="203"/>
      <c r="Z673" s="203"/>
      <c r="AA673" s="203"/>
    </row>
    <row r="674" spans="23:27" ht="15.75">
      <c r="W674" s="203"/>
      <c r="X674" s="203"/>
      <c r="Y674" s="203"/>
      <c r="Z674" s="203"/>
      <c r="AA674" s="203"/>
    </row>
    <row r="675" spans="23:27" ht="15.75">
      <c r="W675" s="203"/>
      <c r="X675" s="203"/>
      <c r="Y675" s="203"/>
      <c r="Z675" s="203"/>
      <c r="AA675" s="203"/>
    </row>
    <row r="676" spans="23:27" ht="15.75">
      <c r="W676" s="203"/>
      <c r="X676" s="203"/>
      <c r="Y676" s="203"/>
      <c r="Z676" s="203"/>
      <c r="AA676" s="203"/>
    </row>
    <row r="677" spans="23:27" ht="15.75">
      <c r="W677" s="203"/>
      <c r="X677" s="203"/>
      <c r="Y677" s="203"/>
      <c r="Z677" s="203"/>
      <c r="AA677" s="203"/>
    </row>
    <row r="678" spans="23:27" ht="15.75">
      <c r="W678" s="203"/>
      <c r="X678" s="203"/>
      <c r="Y678" s="203"/>
      <c r="Z678" s="203"/>
      <c r="AA678" s="203"/>
    </row>
    <row r="679" spans="23:27" ht="15.75">
      <c r="W679" s="203"/>
      <c r="X679" s="203"/>
      <c r="Y679" s="203"/>
      <c r="Z679" s="203"/>
      <c r="AA679" s="203"/>
    </row>
    <row r="680" spans="23:27" ht="15.75">
      <c r="W680" s="203"/>
      <c r="X680" s="203"/>
      <c r="Y680" s="203"/>
      <c r="Z680" s="203"/>
      <c r="AA680" s="203"/>
    </row>
    <row r="681" spans="23:27" ht="15.75">
      <c r="W681" s="203"/>
      <c r="X681" s="203"/>
      <c r="Y681" s="203"/>
      <c r="Z681" s="203"/>
      <c r="AA681" s="203"/>
    </row>
    <row r="682" spans="23:27" ht="15.75">
      <c r="W682" s="203"/>
      <c r="X682" s="203"/>
      <c r="Y682" s="203"/>
      <c r="Z682" s="203"/>
      <c r="AA682" s="203"/>
    </row>
    <row r="683" spans="23:27" ht="15.75">
      <c r="W683" s="203"/>
      <c r="X683" s="203"/>
      <c r="Y683" s="203"/>
      <c r="Z683" s="203"/>
      <c r="AA683" s="203"/>
    </row>
    <row r="684" spans="23:27" ht="15.75">
      <c r="W684" s="203"/>
      <c r="X684" s="203"/>
      <c r="Y684" s="203"/>
      <c r="Z684" s="203"/>
      <c r="AA684" s="203"/>
    </row>
    <row r="685" spans="23:27" ht="15.75">
      <c r="W685" s="203"/>
      <c r="X685" s="203"/>
      <c r="Y685" s="203"/>
      <c r="Z685" s="203"/>
      <c r="AA685" s="203"/>
    </row>
    <row r="686" spans="23:27" ht="15.75">
      <c r="W686" s="203"/>
      <c r="X686" s="203"/>
      <c r="Y686" s="203"/>
      <c r="Z686" s="203"/>
      <c r="AA686" s="203"/>
    </row>
    <row r="687" spans="23:27" ht="15.75">
      <c r="W687" s="203"/>
      <c r="X687" s="203"/>
      <c r="Y687" s="203"/>
      <c r="Z687" s="203"/>
      <c r="AA687" s="203"/>
    </row>
    <row r="688" spans="23:27" ht="15.75">
      <c r="W688" s="203"/>
      <c r="X688" s="203"/>
      <c r="Y688" s="203"/>
      <c r="Z688" s="203"/>
      <c r="AA688" s="203"/>
    </row>
    <row r="689" spans="23:27" ht="15.75">
      <c r="W689" s="203"/>
      <c r="X689" s="203"/>
      <c r="Y689" s="203"/>
      <c r="Z689" s="203"/>
      <c r="AA689" s="203"/>
    </row>
    <row r="690" spans="23:27" ht="15.75">
      <c r="W690" s="203"/>
      <c r="X690" s="203"/>
      <c r="Y690" s="203"/>
      <c r="Z690" s="203"/>
      <c r="AA690" s="203"/>
    </row>
    <row r="691" spans="23:27" ht="15.75">
      <c r="W691" s="203"/>
      <c r="X691" s="203"/>
      <c r="Y691" s="203"/>
      <c r="Z691" s="203"/>
      <c r="AA691" s="203"/>
    </row>
    <row r="692" spans="23:27" ht="15.75">
      <c r="W692" s="203"/>
      <c r="X692" s="203"/>
      <c r="Y692" s="203"/>
      <c r="Z692" s="203"/>
      <c r="AA692" s="203"/>
    </row>
    <row r="693" spans="23:27" ht="15.75">
      <c r="W693" s="203"/>
      <c r="X693" s="203"/>
      <c r="Y693" s="203"/>
      <c r="Z693" s="203"/>
      <c r="AA693" s="203"/>
    </row>
    <row r="694" spans="23:27" ht="15.75">
      <c r="W694" s="203"/>
      <c r="X694" s="203"/>
      <c r="Y694" s="203"/>
      <c r="Z694" s="203"/>
      <c r="AA694" s="203"/>
    </row>
    <row r="695" spans="23:27" ht="15.75">
      <c r="W695" s="203"/>
      <c r="X695" s="203"/>
      <c r="Y695" s="203"/>
      <c r="Z695" s="203"/>
      <c r="AA695" s="203"/>
    </row>
    <row r="696" spans="23:27" ht="15.75">
      <c r="W696" s="203"/>
      <c r="X696" s="203"/>
      <c r="Y696" s="203"/>
      <c r="Z696" s="203"/>
      <c r="AA696" s="203"/>
    </row>
    <row r="697" spans="23:27" ht="15.75">
      <c r="W697" s="203"/>
      <c r="X697" s="203"/>
      <c r="Y697" s="203"/>
      <c r="Z697" s="203"/>
      <c r="AA697" s="203"/>
    </row>
    <row r="698" spans="23:27" ht="15.75">
      <c r="W698" s="203"/>
      <c r="X698" s="203"/>
      <c r="Y698" s="203"/>
      <c r="Z698" s="203"/>
      <c r="AA698" s="203"/>
    </row>
    <row r="699" spans="23:27" ht="15.75">
      <c r="W699" s="203"/>
      <c r="X699" s="203"/>
      <c r="Y699" s="203"/>
      <c r="Z699" s="203"/>
      <c r="AA699" s="203"/>
    </row>
    <row r="700" spans="23:27" ht="15.75">
      <c r="W700" s="203"/>
      <c r="X700" s="203"/>
      <c r="Y700" s="203"/>
      <c r="Z700" s="203"/>
      <c r="AA700" s="203"/>
    </row>
    <row r="701" spans="23:27" ht="15.75">
      <c r="W701" s="203"/>
      <c r="X701" s="203"/>
      <c r="Y701" s="203"/>
      <c r="Z701" s="203"/>
      <c r="AA701" s="203"/>
    </row>
    <row r="702" spans="23:27" ht="15.75">
      <c r="W702" s="203"/>
      <c r="X702" s="203"/>
      <c r="Y702" s="203"/>
      <c r="Z702" s="203"/>
      <c r="AA702" s="203"/>
    </row>
    <row r="703" spans="23:27" ht="15.75">
      <c r="W703" s="203"/>
      <c r="X703" s="203"/>
      <c r="Y703" s="203"/>
      <c r="Z703" s="203"/>
      <c r="AA703" s="203"/>
    </row>
    <row r="704" spans="23:27" ht="15.75">
      <c r="W704" s="203"/>
      <c r="X704" s="203"/>
      <c r="Y704" s="203"/>
      <c r="Z704" s="203"/>
      <c r="AA704" s="203"/>
    </row>
    <row r="705" spans="23:27" ht="15.75">
      <c r="W705" s="203"/>
      <c r="X705" s="203"/>
      <c r="Y705" s="203"/>
      <c r="Z705" s="203"/>
      <c r="AA705" s="203"/>
    </row>
    <row r="706" spans="23:27" ht="15.75">
      <c r="W706" s="203"/>
      <c r="X706" s="203"/>
      <c r="Y706" s="203"/>
      <c r="Z706" s="203"/>
      <c r="AA706" s="203"/>
    </row>
    <row r="707" spans="23:27" ht="15.75">
      <c r="W707" s="203"/>
      <c r="X707" s="203"/>
      <c r="Y707" s="203"/>
      <c r="Z707" s="203"/>
      <c r="AA707" s="203"/>
    </row>
    <row r="708" spans="23:27" ht="15.75">
      <c r="W708" s="203"/>
      <c r="X708" s="203"/>
      <c r="Y708" s="203"/>
      <c r="Z708" s="203"/>
      <c r="AA708" s="203"/>
    </row>
    <row r="709" spans="23:27" ht="15.75">
      <c r="W709" s="203"/>
      <c r="X709" s="203"/>
      <c r="Y709" s="203"/>
      <c r="Z709" s="203"/>
      <c r="AA709" s="203"/>
    </row>
    <row r="710" spans="23:27" ht="15.75">
      <c r="W710" s="203"/>
      <c r="X710" s="203"/>
      <c r="Y710" s="203"/>
      <c r="Z710" s="203"/>
      <c r="AA710" s="203"/>
    </row>
    <row r="711" spans="23:27" ht="15.75">
      <c r="W711" s="203"/>
      <c r="X711" s="203"/>
      <c r="Y711" s="203"/>
      <c r="Z711" s="203"/>
      <c r="AA711" s="203"/>
    </row>
    <row r="712" spans="23:27" ht="15.75">
      <c r="W712" s="203"/>
      <c r="X712" s="203"/>
      <c r="Y712" s="203"/>
      <c r="Z712" s="203"/>
      <c r="AA712" s="203"/>
    </row>
    <row r="713" spans="23:27" ht="15.75">
      <c r="W713" s="203"/>
      <c r="X713" s="203"/>
      <c r="Y713" s="203"/>
      <c r="Z713" s="203"/>
      <c r="AA713" s="203"/>
    </row>
    <row r="714" spans="23:27" ht="15.75">
      <c r="W714" s="203"/>
      <c r="X714" s="203"/>
      <c r="Y714" s="203"/>
      <c r="Z714" s="203"/>
      <c r="AA714" s="203"/>
    </row>
    <row r="715" spans="23:27" ht="15.75">
      <c r="W715" s="203"/>
      <c r="X715" s="203"/>
      <c r="Y715" s="203"/>
      <c r="Z715" s="203"/>
      <c r="AA715" s="203"/>
    </row>
    <row r="716" spans="23:27" ht="15.75">
      <c r="W716" s="203"/>
      <c r="X716" s="203"/>
      <c r="Y716" s="203"/>
      <c r="Z716" s="203"/>
      <c r="AA716" s="203"/>
    </row>
    <row r="717" spans="23:27" ht="15.75">
      <c r="W717" s="203"/>
      <c r="X717" s="203"/>
      <c r="Y717" s="203"/>
      <c r="Z717" s="203"/>
      <c r="AA717" s="203"/>
    </row>
    <row r="718" spans="23:27" ht="15.75">
      <c r="W718" s="203"/>
      <c r="X718" s="203"/>
      <c r="Y718" s="203"/>
      <c r="Z718" s="203"/>
      <c r="AA718" s="203"/>
    </row>
    <row r="719" spans="23:27" ht="15.75">
      <c r="W719" s="203"/>
      <c r="X719" s="203"/>
      <c r="Y719" s="203"/>
      <c r="Z719" s="203"/>
      <c r="AA719" s="203"/>
    </row>
    <row r="720" spans="23:27" ht="15.75">
      <c r="W720" s="203"/>
      <c r="X720" s="203"/>
      <c r="Y720" s="203"/>
      <c r="Z720" s="203"/>
      <c r="AA720" s="203"/>
    </row>
    <row r="721" spans="23:27" ht="15.75">
      <c r="W721" s="203"/>
      <c r="X721" s="203"/>
      <c r="Y721" s="203"/>
      <c r="Z721" s="203"/>
      <c r="AA721" s="203"/>
    </row>
    <row r="722" spans="23:27" ht="15.75">
      <c r="W722" s="203"/>
      <c r="X722" s="203"/>
      <c r="Y722" s="203"/>
      <c r="Z722" s="203"/>
      <c r="AA722" s="203"/>
    </row>
    <row r="723" spans="23:27" ht="15.75">
      <c r="W723" s="203"/>
      <c r="X723" s="203"/>
      <c r="Y723" s="203"/>
      <c r="Z723" s="203"/>
      <c r="AA723" s="203"/>
    </row>
    <row r="724" spans="23:27" ht="15.75">
      <c r="W724" s="203"/>
      <c r="X724" s="203"/>
      <c r="Y724" s="203"/>
      <c r="Z724" s="203"/>
      <c r="AA724" s="203"/>
    </row>
    <row r="725" spans="23:27" ht="15.75">
      <c r="W725" s="203"/>
      <c r="X725" s="203"/>
      <c r="Y725" s="203"/>
      <c r="Z725" s="203"/>
      <c r="AA725" s="203"/>
    </row>
    <row r="726" spans="23:27" ht="15.75">
      <c r="W726" s="203"/>
      <c r="X726" s="203"/>
      <c r="Y726" s="203"/>
      <c r="Z726" s="203"/>
      <c r="AA726" s="203"/>
    </row>
    <row r="727" spans="23:27" ht="15.75">
      <c r="W727" s="203"/>
      <c r="X727" s="203"/>
      <c r="Y727" s="203"/>
      <c r="Z727" s="203"/>
      <c r="AA727" s="203"/>
    </row>
    <row r="728" spans="23:27" ht="15.75">
      <c r="W728" s="203"/>
      <c r="X728" s="203"/>
      <c r="Y728" s="203"/>
      <c r="Z728" s="203"/>
      <c r="AA728" s="203"/>
    </row>
    <row r="729" spans="23:27" ht="15.75">
      <c r="W729" s="203"/>
      <c r="X729" s="203"/>
      <c r="Y729" s="203"/>
      <c r="Z729" s="203"/>
      <c r="AA729" s="203"/>
    </row>
    <row r="730" spans="23:27" ht="15.75">
      <c r="W730" s="203"/>
      <c r="X730" s="203"/>
      <c r="Y730" s="203"/>
      <c r="Z730" s="203"/>
      <c r="AA730" s="203"/>
    </row>
    <row r="731" spans="23:27" ht="15.75">
      <c r="W731" s="203"/>
      <c r="X731" s="203"/>
      <c r="Y731" s="203"/>
      <c r="Z731" s="203"/>
      <c r="AA731" s="203"/>
    </row>
    <row r="732" spans="23:27" ht="15.75">
      <c r="W732" s="203"/>
      <c r="X732" s="203"/>
      <c r="Y732" s="203"/>
      <c r="Z732" s="203"/>
      <c r="AA732" s="203"/>
    </row>
    <row r="733" spans="23:27" ht="15.75">
      <c r="W733" s="203"/>
      <c r="X733" s="203"/>
      <c r="Y733" s="203"/>
      <c r="Z733" s="203"/>
      <c r="AA733" s="203"/>
    </row>
    <row r="734" spans="23:27" ht="15.75">
      <c r="W734" s="203"/>
      <c r="X734" s="203"/>
      <c r="Y734" s="203"/>
      <c r="Z734" s="203"/>
      <c r="AA734" s="203"/>
    </row>
    <row r="735" spans="23:27" ht="15.75">
      <c r="W735" s="203"/>
      <c r="X735" s="203"/>
      <c r="Y735" s="203"/>
      <c r="Z735" s="203"/>
      <c r="AA735" s="203"/>
    </row>
    <row r="736" spans="23:27" ht="15.75">
      <c r="W736" s="203"/>
      <c r="X736" s="203"/>
      <c r="Y736" s="203"/>
      <c r="Z736" s="203"/>
      <c r="AA736" s="203"/>
    </row>
    <row r="737" spans="23:27" ht="15.75">
      <c r="W737" s="203"/>
      <c r="X737" s="203"/>
      <c r="Y737" s="203"/>
      <c r="Z737" s="203"/>
      <c r="AA737" s="203"/>
    </row>
    <row r="738" spans="23:27" ht="15.75">
      <c r="W738" s="203"/>
      <c r="X738" s="203"/>
      <c r="Y738" s="203"/>
      <c r="Z738" s="203"/>
      <c r="AA738" s="203"/>
    </row>
    <row r="739" spans="23:27" ht="15.75">
      <c r="W739" s="203"/>
      <c r="X739" s="203"/>
      <c r="Y739" s="203"/>
      <c r="Z739" s="203"/>
      <c r="AA739" s="203"/>
    </row>
    <row r="740" spans="23:27" ht="15.75">
      <c r="W740" s="203"/>
      <c r="X740" s="203"/>
      <c r="Y740" s="203"/>
      <c r="Z740" s="203"/>
      <c r="AA740" s="203"/>
    </row>
    <row r="741" spans="23:27" ht="15.75">
      <c r="W741" s="203"/>
      <c r="X741" s="203"/>
      <c r="Y741" s="203"/>
      <c r="Z741" s="203"/>
      <c r="AA741" s="203"/>
    </row>
    <row r="742" spans="23:27" ht="15.75">
      <c r="W742" s="203"/>
      <c r="X742" s="203"/>
      <c r="Y742" s="203"/>
      <c r="Z742" s="203"/>
      <c r="AA742" s="203"/>
    </row>
    <row r="743" spans="23:27" ht="15.75">
      <c r="W743" s="203"/>
      <c r="X743" s="203"/>
      <c r="Y743" s="203"/>
      <c r="Z743" s="203"/>
      <c r="AA743" s="203"/>
    </row>
    <row r="744" spans="23:27" ht="15.75">
      <c r="W744" s="203"/>
      <c r="X744" s="203"/>
      <c r="Y744" s="203"/>
      <c r="Z744" s="203"/>
      <c r="AA744" s="203"/>
    </row>
    <row r="745" spans="23:27" ht="15.75">
      <c r="W745" s="203"/>
      <c r="X745" s="203"/>
      <c r="Y745" s="203"/>
      <c r="Z745" s="203"/>
      <c r="AA745" s="203"/>
    </row>
    <row r="746" spans="23:27" ht="15.75">
      <c r="W746" s="203"/>
      <c r="X746" s="203"/>
      <c r="Y746" s="203"/>
      <c r="Z746" s="203"/>
      <c r="AA746" s="203"/>
    </row>
    <row r="747" spans="23:27" ht="15.75">
      <c r="W747" s="203"/>
      <c r="X747" s="203"/>
      <c r="Y747" s="203"/>
      <c r="Z747" s="203"/>
      <c r="AA747" s="203"/>
    </row>
    <row r="748" spans="23:27" ht="15.75">
      <c r="W748" s="203"/>
      <c r="X748" s="203"/>
      <c r="Y748" s="203"/>
      <c r="Z748" s="203"/>
      <c r="AA748" s="203"/>
    </row>
    <row r="749" spans="23:27" ht="15.75">
      <c r="W749" s="203"/>
      <c r="X749" s="203"/>
      <c r="Y749" s="203"/>
      <c r="Z749" s="203"/>
      <c r="AA749" s="203"/>
    </row>
    <row r="750" spans="23:27" ht="15.75">
      <c r="W750" s="203"/>
      <c r="X750" s="203"/>
      <c r="Y750" s="203"/>
      <c r="Z750" s="203"/>
      <c r="AA750" s="203"/>
    </row>
    <row r="751" spans="23:27" ht="15.75">
      <c r="W751" s="203"/>
      <c r="X751" s="203"/>
      <c r="Y751" s="203"/>
      <c r="Z751" s="203"/>
      <c r="AA751" s="203"/>
    </row>
    <row r="752" spans="23:27" ht="15.75">
      <c r="W752" s="203"/>
      <c r="X752" s="203"/>
      <c r="Y752" s="203"/>
      <c r="Z752" s="203"/>
      <c r="AA752" s="203"/>
    </row>
    <row r="753" spans="23:27" ht="15.75">
      <c r="W753" s="203"/>
      <c r="X753" s="203"/>
      <c r="Y753" s="203"/>
      <c r="Z753" s="203"/>
      <c r="AA753" s="203"/>
    </row>
    <row r="754" spans="23:27" ht="15.75">
      <c r="W754" s="203"/>
      <c r="X754" s="203"/>
      <c r="Y754" s="203"/>
      <c r="Z754" s="203"/>
      <c r="AA754" s="203"/>
    </row>
    <row r="755" spans="23:27" ht="15.75">
      <c r="W755" s="203"/>
      <c r="X755" s="203"/>
      <c r="Y755" s="203"/>
      <c r="Z755" s="203"/>
      <c r="AA755" s="203"/>
    </row>
    <row r="756" spans="23:27" ht="15.75">
      <c r="W756" s="203"/>
      <c r="X756" s="203"/>
      <c r="Y756" s="203"/>
      <c r="Z756" s="203"/>
      <c r="AA756" s="203"/>
    </row>
    <row r="757" spans="23:27" ht="15.75">
      <c r="W757" s="203"/>
      <c r="X757" s="203"/>
      <c r="Y757" s="203"/>
      <c r="Z757" s="203"/>
      <c r="AA757" s="203"/>
    </row>
    <row r="758" spans="23:27" ht="15.75">
      <c r="W758" s="203"/>
      <c r="X758" s="203"/>
      <c r="Y758" s="203"/>
      <c r="Z758" s="203"/>
      <c r="AA758" s="203"/>
    </row>
    <row r="759" spans="23:27" ht="15.75">
      <c r="W759" s="203"/>
      <c r="X759" s="203"/>
      <c r="Y759" s="203"/>
      <c r="Z759" s="203"/>
      <c r="AA759" s="203"/>
    </row>
    <row r="760" spans="23:27" ht="15.75">
      <c r="W760" s="203"/>
      <c r="X760" s="203"/>
      <c r="Y760" s="203"/>
      <c r="Z760" s="203"/>
      <c r="AA760" s="203"/>
    </row>
    <row r="761" spans="23:27" ht="15.75">
      <c r="W761" s="203"/>
      <c r="X761" s="203"/>
      <c r="Y761" s="203"/>
      <c r="Z761" s="203"/>
      <c r="AA761" s="203"/>
    </row>
    <row r="762" spans="23:27" ht="15.75">
      <c r="W762" s="203"/>
      <c r="X762" s="203"/>
      <c r="Y762" s="203"/>
      <c r="Z762" s="203"/>
      <c r="AA762" s="203"/>
    </row>
    <row r="763" spans="23:27" ht="15.75">
      <c r="W763" s="203"/>
      <c r="X763" s="203"/>
      <c r="Y763" s="203"/>
      <c r="Z763" s="203"/>
      <c r="AA763" s="203"/>
    </row>
    <row r="764" spans="23:27" ht="15.75">
      <c r="W764" s="203"/>
      <c r="X764" s="203"/>
      <c r="Y764" s="203"/>
      <c r="Z764" s="203"/>
      <c r="AA764" s="203"/>
    </row>
    <row r="765" spans="23:27" ht="15.75">
      <c r="W765" s="203"/>
      <c r="X765" s="203"/>
      <c r="Y765" s="203"/>
      <c r="Z765" s="203"/>
      <c r="AA765" s="203"/>
    </row>
    <row r="766" spans="23:27" ht="15.75">
      <c r="W766" s="203"/>
      <c r="X766" s="203"/>
      <c r="Y766" s="203"/>
      <c r="Z766" s="203"/>
      <c r="AA766" s="203"/>
    </row>
    <row r="767" spans="23:27" ht="15.75">
      <c r="W767" s="203"/>
      <c r="X767" s="203"/>
      <c r="Y767" s="203"/>
      <c r="Z767" s="203"/>
      <c r="AA767" s="203"/>
    </row>
    <row r="768" spans="23:27" ht="15.75">
      <c r="W768" s="203"/>
      <c r="X768" s="203"/>
      <c r="Y768" s="203"/>
      <c r="Z768" s="203"/>
      <c r="AA768" s="203"/>
    </row>
    <row r="769" spans="23:27" ht="15.75">
      <c r="W769" s="203"/>
      <c r="X769" s="203"/>
      <c r="Y769" s="203"/>
      <c r="Z769" s="203"/>
      <c r="AA769" s="203"/>
    </row>
    <row r="770" spans="23:27" ht="15.75">
      <c r="W770" s="203"/>
      <c r="X770" s="203"/>
      <c r="Y770" s="203"/>
      <c r="Z770" s="203"/>
      <c r="AA770" s="203"/>
    </row>
    <row r="771" spans="23:27" ht="15.75">
      <c r="W771" s="203"/>
      <c r="X771" s="203"/>
      <c r="Y771" s="203"/>
      <c r="Z771" s="203"/>
      <c r="AA771" s="203"/>
    </row>
    <row r="772" spans="23:27" ht="15.75">
      <c r="W772" s="203"/>
      <c r="X772" s="203"/>
      <c r="Y772" s="203"/>
      <c r="Z772" s="203"/>
      <c r="AA772" s="203"/>
    </row>
    <row r="773" spans="23:27" ht="15.75">
      <c r="W773" s="203"/>
      <c r="X773" s="203"/>
      <c r="Y773" s="203"/>
      <c r="Z773" s="203"/>
      <c r="AA773" s="203"/>
    </row>
    <row r="774" spans="23:27" ht="15.75">
      <c r="W774" s="203"/>
      <c r="X774" s="203"/>
      <c r="Y774" s="203"/>
      <c r="Z774" s="203"/>
      <c r="AA774" s="203"/>
    </row>
    <row r="775" spans="23:27" ht="15.75">
      <c r="W775" s="203"/>
      <c r="X775" s="203"/>
      <c r="Y775" s="203"/>
      <c r="Z775" s="203"/>
      <c r="AA775" s="203"/>
    </row>
    <row r="776" spans="23:27" ht="15.75">
      <c r="W776" s="203"/>
      <c r="X776" s="203"/>
      <c r="Y776" s="203"/>
      <c r="Z776" s="203"/>
      <c r="AA776" s="203"/>
    </row>
    <row r="777" spans="23:27" ht="15.75">
      <c r="W777" s="203"/>
      <c r="X777" s="203"/>
      <c r="Y777" s="203"/>
      <c r="Z777" s="203"/>
      <c r="AA777" s="203"/>
    </row>
    <row r="778" spans="23:27" ht="15.75">
      <c r="W778" s="203"/>
      <c r="X778" s="203"/>
      <c r="Y778" s="203"/>
      <c r="Z778" s="203"/>
      <c r="AA778" s="203"/>
    </row>
    <row r="779" spans="23:27" ht="15.75">
      <c r="W779" s="203"/>
      <c r="X779" s="203"/>
      <c r="Y779" s="203"/>
      <c r="Z779" s="203"/>
      <c r="AA779" s="203"/>
    </row>
    <row r="780" spans="23:27" ht="15.75">
      <c r="W780" s="203"/>
      <c r="X780" s="203"/>
      <c r="Y780" s="203"/>
      <c r="Z780" s="203"/>
      <c r="AA780" s="203"/>
    </row>
    <row r="781" spans="23:27" ht="15.75">
      <c r="W781" s="203"/>
      <c r="X781" s="203"/>
      <c r="Y781" s="203"/>
      <c r="Z781" s="203"/>
      <c r="AA781" s="203"/>
    </row>
    <row r="782" spans="23:27" ht="15.75">
      <c r="W782" s="203"/>
      <c r="X782" s="203"/>
      <c r="Y782" s="203"/>
      <c r="Z782" s="203"/>
      <c r="AA782" s="203"/>
    </row>
    <row r="783" spans="23:27" ht="15.75">
      <c r="W783" s="203"/>
      <c r="X783" s="203"/>
      <c r="Y783" s="203"/>
      <c r="Z783" s="203"/>
      <c r="AA783" s="203"/>
    </row>
    <row r="784" spans="23:27" ht="15.75">
      <c r="W784" s="203"/>
      <c r="X784" s="203"/>
      <c r="Y784" s="203"/>
      <c r="Z784" s="203"/>
      <c r="AA784" s="203"/>
    </row>
    <row r="785" spans="23:27" ht="15.75">
      <c r="W785" s="203"/>
      <c r="X785" s="203"/>
      <c r="Y785" s="203"/>
      <c r="Z785" s="203"/>
      <c r="AA785" s="203"/>
    </row>
    <row r="786" spans="23:27" ht="15.75">
      <c r="W786" s="203"/>
      <c r="X786" s="203"/>
      <c r="Y786" s="203"/>
      <c r="Z786" s="203"/>
      <c r="AA786" s="203"/>
    </row>
    <row r="787" spans="23:27" ht="15.75">
      <c r="W787" s="203"/>
      <c r="X787" s="203"/>
      <c r="Y787" s="203"/>
      <c r="Z787" s="203"/>
      <c r="AA787" s="203"/>
    </row>
    <row r="788" spans="23:27" ht="15.75">
      <c r="W788" s="203"/>
      <c r="X788" s="203"/>
      <c r="Y788" s="203"/>
      <c r="Z788" s="203"/>
      <c r="AA788" s="203"/>
    </row>
    <row r="789" spans="23:27" ht="15.75">
      <c r="W789" s="203"/>
      <c r="X789" s="203"/>
      <c r="Y789" s="203"/>
      <c r="Z789" s="203"/>
      <c r="AA789" s="203"/>
    </row>
    <row r="790" spans="23:27" ht="15.75">
      <c r="W790" s="203"/>
      <c r="X790" s="203"/>
      <c r="Y790" s="203"/>
      <c r="Z790" s="203"/>
      <c r="AA790" s="203"/>
    </row>
    <row r="791" spans="23:27" ht="15.75">
      <c r="W791" s="203"/>
      <c r="X791" s="203"/>
      <c r="Y791" s="203"/>
      <c r="Z791" s="203"/>
      <c r="AA791" s="203"/>
    </row>
    <row r="792" spans="23:27" ht="15.75">
      <c r="W792" s="203"/>
      <c r="X792" s="203"/>
      <c r="Y792" s="203"/>
      <c r="Z792" s="203"/>
      <c r="AA792" s="203"/>
    </row>
    <row r="793" spans="23:27" ht="15.75">
      <c r="W793" s="203"/>
      <c r="X793" s="203"/>
      <c r="Y793" s="203"/>
      <c r="Z793" s="203"/>
      <c r="AA793" s="203"/>
    </row>
    <row r="794" spans="23:27" ht="15.75">
      <c r="W794" s="203"/>
      <c r="X794" s="203"/>
      <c r="Y794" s="203"/>
      <c r="Z794" s="203"/>
      <c r="AA794" s="203"/>
    </row>
    <row r="795" spans="23:27" ht="15.75">
      <c r="W795" s="203"/>
      <c r="X795" s="203"/>
      <c r="Y795" s="203"/>
      <c r="Z795" s="203"/>
      <c r="AA795" s="203"/>
    </row>
    <row r="796" spans="23:27" ht="15.75">
      <c r="W796" s="203"/>
      <c r="X796" s="203"/>
      <c r="Y796" s="203"/>
      <c r="Z796" s="203"/>
      <c r="AA796" s="203"/>
    </row>
    <row r="797" spans="23:27" ht="15.75">
      <c r="W797" s="203"/>
      <c r="X797" s="203"/>
      <c r="Y797" s="203"/>
      <c r="Z797" s="203"/>
      <c r="AA797" s="203"/>
    </row>
    <row r="798" spans="23:27" ht="15.75">
      <c r="W798" s="203"/>
      <c r="X798" s="203"/>
      <c r="Y798" s="203"/>
      <c r="Z798" s="203"/>
      <c r="AA798" s="203"/>
    </row>
    <row r="799" spans="23:27" ht="15.75">
      <c r="W799" s="203"/>
      <c r="X799" s="203"/>
      <c r="Y799" s="203"/>
      <c r="Z799" s="203"/>
      <c r="AA799" s="203"/>
    </row>
    <row r="800" spans="23:27" ht="15.75">
      <c r="W800" s="203"/>
      <c r="X800" s="203"/>
      <c r="Y800" s="203"/>
      <c r="Z800" s="203"/>
      <c r="AA800" s="203"/>
    </row>
    <row r="801" spans="23:27" ht="15.75">
      <c r="W801" s="203"/>
      <c r="X801" s="203"/>
      <c r="Y801" s="203"/>
      <c r="Z801" s="203"/>
      <c r="AA801" s="203"/>
    </row>
    <row r="802" spans="23:27" ht="15.75">
      <c r="W802" s="203"/>
      <c r="X802" s="203"/>
      <c r="Y802" s="203"/>
      <c r="Z802" s="203"/>
      <c r="AA802" s="203"/>
    </row>
    <row r="803" spans="23:27" ht="15.75">
      <c r="W803" s="203"/>
      <c r="X803" s="203"/>
      <c r="Y803" s="203"/>
      <c r="Z803" s="203"/>
      <c r="AA803" s="203"/>
    </row>
    <row r="804" spans="23:27" ht="15.75">
      <c r="W804" s="203"/>
      <c r="X804" s="203"/>
      <c r="Y804" s="203"/>
      <c r="Z804" s="203"/>
      <c r="AA804" s="203"/>
    </row>
    <row r="805" spans="23:27" ht="15.75">
      <c r="W805" s="203"/>
      <c r="X805" s="203"/>
      <c r="Y805" s="203"/>
      <c r="Z805" s="203"/>
      <c r="AA805" s="203"/>
    </row>
    <row r="806" spans="23:27" ht="15.75">
      <c r="W806" s="203"/>
      <c r="X806" s="203"/>
      <c r="Y806" s="203"/>
      <c r="Z806" s="203"/>
      <c r="AA806" s="203"/>
    </row>
    <row r="807" spans="23:27" ht="15.75">
      <c r="W807" s="203"/>
      <c r="X807" s="203"/>
      <c r="Y807" s="203"/>
      <c r="Z807" s="203"/>
      <c r="AA807" s="203"/>
    </row>
    <row r="808" spans="23:27" ht="15.75">
      <c r="W808" s="203"/>
      <c r="X808" s="203"/>
      <c r="Y808" s="203"/>
      <c r="Z808" s="203"/>
      <c r="AA808" s="203"/>
    </row>
    <row r="809" spans="23:27" ht="15.75">
      <c r="W809" s="203"/>
      <c r="X809" s="203"/>
      <c r="Y809" s="203"/>
      <c r="Z809" s="203"/>
      <c r="AA809" s="203"/>
    </row>
    <row r="810" spans="23:27" ht="15.75">
      <c r="W810" s="203"/>
      <c r="X810" s="203"/>
      <c r="Y810" s="203"/>
      <c r="Z810" s="203"/>
      <c r="AA810" s="203"/>
    </row>
    <row r="811" spans="23:27" ht="15.75">
      <c r="W811" s="203"/>
      <c r="X811" s="203"/>
      <c r="Y811" s="203"/>
      <c r="Z811" s="203"/>
      <c r="AA811" s="203"/>
    </row>
    <row r="812" spans="23:27" ht="15.75">
      <c r="W812" s="203"/>
      <c r="X812" s="203"/>
      <c r="Y812" s="203"/>
      <c r="Z812" s="203"/>
      <c r="AA812" s="203"/>
    </row>
    <row r="813" spans="23:27" ht="15.75">
      <c r="W813" s="203"/>
      <c r="X813" s="203"/>
      <c r="Y813" s="203"/>
      <c r="Z813" s="203"/>
      <c r="AA813" s="203"/>
    </row>
    <row r="814" spans="23:27" ht="15.75">
      <c r="W814" s="203"/>
      <c r="X814" s="203"/>
      <c r="Y814" s="203"/>
      <c r="Z814" s="203"/>
      <c r="AA814" s="203"/>
    </row>
    <row r="815" spans="23:27" ht="15.75">
      <c r="W815" s="203"/>
      <c r="X815" s="203"/>
      <c r="Y815" s="203"/>
      <c r="Z815" s="203"/>
      <c r="AA815" s="203"/>
    </row>
    <row r="816" spans="23:27" ht="15.75">
      <c r="W816" s="203"/>
      <c r="X816" s="203"/>
      <c r="Y816" s="203"/>
      <c r="Z816" s="203"/>
      <c r="AA816" s="203"/>
    </row>
    <row r="817" spans="23:27" ht="15.75">
      <c r="W817" s="203"/>
      <c r="X817" s="203"/>
      <c r="Y817" s="203"/>
      <c r="Z817" s="203"/>
      <c r="AA817" s="203"/>
    </row>
    <row r="818" spans="23:27" ht="15.75">
      <c r="W818" s="203"/>
      <c r="X818" s="203"/>
      <c r="Y818" s="203"/>
      <c r="Z818" s="203"/>
      <c r="AA818" s="203"/>
    </row>
    <row r="819" spans="23:27" ht="15.75">
      <c r="W819" s="203"/>
      <c r="X819" s="203"/>
      <c r="Y819" s="203"/>
      <c r="Z819" s="203"/>
      <c r="AA819" s="203"/>
    </row>
    <row r="820" spans="23:27" ht="15.75">
      <c r="W820" s="203"/>
      <c r="X820" s="203"/>
      <c r="Y820" s="203"/>
      <c r="Z820" s="203"/>
      <c r="AA820" s="203"/>
    </row>
    <row r="821" spans="23:27" ht="15.75">
      <c r="W821" s="203"/>
      <c r="X821" s="203"/>
      <c r="Y821" s="203"/>
      <c r="Z821" s="203"/>
      <c r="AA821" s="203"/>
    </row>
    <row r="822" spans="23:27" ht="15.75">
      <c r="W822" s="203"/>
      <c r="X822" s="203"/>
      <c r="Y822" s="203"/>
      <c r="Z822" s="203"/>
      <c r="AA822" s="203"/>
    </row>
    <row r="823" spans="23:27" ht="15.75">
      <c r="W823" s="203"/>
      <c r="X823" s="203"/>
      <c r="Y823" s="203"/>
      <c r="Z823" s="203"/>
      <c r="AA823" s="203"/>
    </row>
    <row r="824" spans="23:27" ht="15.75">
      <c r="W824" s="203"/>
      <c r="X824" s="203"/>
      <c r="Y824" s="203"/>
      <c r="Z824" s="203"/>
      <c r="AA824" s="203"/>
    </row>
    <row r="825" spans="23:27" ht="15.75">
      <c r="W825" s="203"/>
      <c r="X825" s="203"/>
      <c r="Y825" s="203"/>
      <c r="Z825" s="203"/>
      <c r="AA825" s="203"/>
    </row>
    <row r="826" spans="23:27" ht="15.75">
      <c r="W826" s="203"/>
      <c r="X826" s="203"/>
      <c r="Y826" s="203"/>
      <c r="Z826" s="203"/>
      <c r="AA826" s="203"/>
    </row>
    <row r="827" spans="23:27" ht="15.75">
      <c r="W827" s="203"/>
      <c r="X827" s="203"/>
      <c r="Y827" s="203"/>
      <c r="Z827" s="203"/>
      <c r="AA827" s="203"/>
    </row>
    <row r="828" spans="23:27" ht="15.75">
      <c r="W828" s="203"/>
      <c r="X828" s="203"/>
      <c r="Y828" s="203"/>
      <c r="Z828" s="203"/>
      <c r="AA828" s="203"/>
    </row>
    <row r="829" spans="23:27" ht="15.75">
      <c r="W829" s="203"/>
      <c r="X829" s="203"/>
      <c r="Y829" s="203"/>
      <c r="Z829" s="203"/>
      <c r="AA829" s="203"/>
    </row>
    <row r="830" spans="23:27" ht="15.75">
      <c r="W830" s="203"/>
      <c r="X830" s="203"/>
      <c r="Y830" s="203"/>
      <c r="Z830" s="203"/>
      <c r="AA830" s="203"/>
    </row>
    <row r="831" spans="23:27" ht="15.75">
      <c r="W831" s="203"/>
      <c r="X831" s="203"/>
      <c r="Y831" s="203"/>
      <c r="Z831" s="203"/>
      <c r="AA831" s="203"/>
    </row>
    <row r="832" spans="23:27" ht="15.75">
      <c r="W832" s="203"/>
      <c r="X832" s="203"/>
      <c r="Y832" s="203"/>
      <c r="Z832" s="203"/>
      <c r="AA832" s="203"/>
    </row>
    <row r="833" spans="23:27" ht="15.75">
      <c r="W833" s="203"/>
      <c r="X833" s="203"/>
      <c r="Y833" s="203"/>
      <c r="Z833" s="203"/>
      <c r="AA833" s="203"/>
    </row>
    <row r="834" spans="23:27" ht="15.75">
      <c r="W834" s="203"/>
      <c r="X834" s="203"/>
      <c r="Y834" s="203"/>
      <c r="Z834" s="203"/>
      <c r="AA834" s="203"/>
    </row>
    <row r="835" spans="23:27" ht="15.75">
      <c r="W835" s="203"/>
      <c r="X835" s="203"/>
      <c r="Y835" s="203"/>
      <c r="Z835" s="203"/>
      <c r="AA835" s="203"/>
    </row>
    <row r="836" spans="23:27" ht="15.75">
      <c r="W836" s="203"/>
      <c r="X836" s="203"/>
      <c r="Y836" s="203"/>
      <c r="Z836" s="203"/>
      <c r="AA836" s="203"/>
    </row>
    <row r="837" spans="23:27" ht="15.75">
      <c r="W837" s="203"/>
      <c r="X837" s="203"/>
      <c r="Y837" s="203"/>
      <c r="Z837" s="203"/>
      <c r="AA837" s="203"/>
    </row>
    <row r="838" spans="23:27" ht="15.75">
      <c r="W838" s="203"/>
      <c r="X838" s="203"/>
      <c r="Y838" s="203"/>
      <c r="Z838" s="203"/>
      <c r="AA838" s="203"/>
    </row>
    <row r="839" spans="23:27" ht="15.75">
      <c r="W839" s="203"/>
      <c r="X839" s="203"/>
      <c r="Y839" s="203"/>
      <c r="Z839" s="203"/>
      <c r="AA839" s="203"/>
    </row>
    <row r="840" spans="23:27" ht="15.75">
      <c r="W840" s="203"/>
      <c r="X840" s="203"/>
      <c r="Y840" s="203"/>
      <c r="Z840" s="203"/>
      <c r="AA840" s="203"/>
    </row>
    <row r="841" spans="23:27" ht="15.75">
      <c r="W841" s="203"/>
      <c r="X841" s="203"/>
      <c r="Y841" s="203"/>
      <c r="Z841" s="203"/>
      <c r="AA841" s="203"/>
    </row>
    <row r="842" spans="23:27" ht="15.75">
      <c r="W842" s="203"/>
      <c r="X842" s="203"/>
      <c r="Y842" s="203"/>
      <c r="Z842" s="203"/>
      <c r="AA842" s="203"/>
    </row>
    <row r="843" spans="23:27" ht="15.75">
      <c r="W843" s="203"/>
      <c r="X843" s="203"/>
      <c r="Y843" s="203"/>
      <c r="Z843" s="203"/>
      <c r="AA843" s="203"/>
    </row>
    <row r="844" spans="23:27" ht="15.75">
      <c r="W844" s="203"/>
      <c r="X844" s="203"/>
      <c r="Y844" s="203"/>
      <c r="Z844" s="203"/>
      <c r="AA844" s="203"/>
    </row>
    <row r="845" spans="23:27" ht="15.75">
      <c r="W845" s="203"/>
      <c r="X845" s="203"/>
      <c r="Y845" s="203"/>
      <c r="Z845" s="203"/>
      <c r="AA845" s="203"/>
    </row>
    <row r="846" spans="23:27" ht="15.75">
      <c r="W846" s="203"/>
      <c r="X846" s="203"/>
      <c r="Y846" s="203"/>
      <c r="Z846" s="203"/>
      <c r="AA846" s="203"/>
    </row>
    <row r="847" spans="23:27" ht="15.75">
      <c r="W847" s="203"/>
      <c r="X847" s="203"/>
      <c r="Y847" s="203"/>
      <c r="Z847" s="203"/>
      <c r="AA847" s="203"/>
    </row>
    <row r="848" spans="23:27" ht="15.75">
      <c r="W848" s="203"/>
      <c r="X848" s="203"/>
      <c r="Y848" s="203"/>
      <c r="Z848" s="203"/>
      <c r="AA848" s="203"/>
    </row>
    <row r="849" spans="23:27" ht="15.75">
      <c r="W849" s="203"/>
      <c r="X849" s="203"/>
      <c r="Y849" s="203"/>
      <c r="Z849" s="203"/>
      <c r="AA849" s="203"/>
    </row>
    <row r="850" spans="23:27" ht="15.75">
      <c r="W850" s="203"/>
      <c r="X850" s="203"/>
      <c r="Y850" s="203"/>
      <c r="Z850" s="203"/>
      <c r="AA850" s="203"/>
    </row>
    <row r="851" spans="23:27" ht="15.75">
      <c r="W851" s="203"/>
      <c r="X851" s="203"/>
      <c r="Y851" s="203"/>
      <c r="Z851" s="203"/>
      <c r="AA851" s="203"/>
    </row>
    <row r="852" spans="23:27" ht="15.75">
      <c r="W852" s="203"/>
      <c r="X852" s="203"/>
      <c r="Y852" s="203"/>
      <c r="Z852" s="203"/>
      <c r="AA852" s="203"/>
    </row>
    <row r="853" spans="23:27" ht="15.75">
      <c r="W853" s="203"/>
      <c r="X853" s="203"/>
      <c r="Y853" s="203"/>
      <c r="Z853" s="203"/>
      <c r="AA853" s="203"/>
    </row>
    <row r="854" spans="23:27" ht="15.75">
      <c r="W854" s="203"/>
      <c r="X854" s="203"/>
      <c r="Y854" s="203"/>
      <c r="Z854" s="203"/>
      <c r="AA854" s="203"/>
    </row>
    <row r="855" spans="23:27" ht="15.75">
      <c r="W855" s="203"/>
      <c r="X855" s="203"/>
      <c r="Y855" s="203"/>
      <c r="Z855" s="203"/>
      <c r="AA855" s="203"/>
    </row>
    <row r="856" spans="23:27" ht="15.75">
      <c r="W856" s="203"/>
      <c r="X856" s="203"/>
      <c r="Y856" s="203"/>
      <c r="Z856" s="203"/>
      <c r="AA856" s="203"/>
    </row>
    <row r="857" spans="23:27" ht="15.75">
      <c r="W857" s="203"/>
      <c r="X857" s="203"/>
      <c r="Y857" s="203"/>
      <c r="Z857" s="203"/>
      <c r="AA857" s="203"/>
    </row>
    <row r="858" spans="23:27" ht="15.75">
      <c r="W858" s="203"/>
      <c r="X858" s="203"/>
      <c r="Y858" s="203"/>
      <c r="Z858" s="203"/>
      <c r="AA858" s="203"/>
    </row>
    <row r="859" spans="23:27" ht="15.75">
      <c r="W859" s="203"/>
      <c r="X859" s="203"/>
      <c r="Y859" s="203"/>
      <c r="Z859" s="203"/>
      <c r="AA859" s="203"/>
    </row>
    <row r="860" spans="23:27" ht="15.75">
      <c r="W860" s="203"/>
      <c r="X860" s="203"/>
      <c r="Y860" s="203"/>
      <c r="Z860" s="203"/>
      <c r="AA860" s="203"/>
    </row>
    <row r="861" spans="23:27" ht="15.75">
      <c r="W861" s="203"/>
      <c r="X861" s="203"/>
      <c r="Y861" s="203"/>
      <c r="Z861" s="203"/>
      <c r="AA861" s="203"/>
    </row>
    <row r="862" spans="23:27" ht="15.75">
      <c r="W862" s="203"/>
      <c r="X862" s="203"/>
      <c r="Y862" s="203"/>
      <c r="Z862" s="203"/>
      <c r="AA862" s="203"/>
    </row>
    <row r="863" spans="23:27" ht="15.75">
      <c r="W863" s="203"/>
      <c r="X863" s="203"/>
      <c r="Y863" s="203"/>
      <c r="Z863" s="203"/>
      <c r="AA863" s="203"/>
    </row>
    <row r="864" spans="23:27" ht="15.75">
      <c r="W864" s="203"/>
      <c r="X864" s="203"/>
      <c r="Y864" s="203"/>
      <c r="Z864" s="203"/>
      <c r="AA864" s="203"/>
    </row>
    <row r="865" spans="23:27" ht="15.75">
      <c r="W865" s="203"/>
      <c r="X865" s="203"/>
      <c r="Y865" s="203"/>
      <c r="Z865" s="203"/>
      <c r="AA865" s="203"/>
    </row>
    <row r="866" spans="23:27" ht="15.75">
      <c r="W866" s="203"/>
      <c r="X866" s="203"/>
      <c r="Y866" s="203"/>
      <c r="Z866" s="203"/>
      <c r="AA866" s="203"/>
    </row>
    <row r="867" spans="23:27" ht="15.75">
      <c r="W867" s="203"/>
      <c r="X867" s="203"/>
      <c r="Y867" s="203"/>
      <c r="Z867" s="203"/>
      <c r="AA867" s="203"/>
    </row>
    <row r="868" spans="23:27" ht="15.75">
      <c r="W868" s="203"/>
      <c r="X868" s="203"/>
      <c r="Y868" s="203"/>
      <c r="Z868" s="203"/>
      <c r="AA868" s="203"/>
    </row>
    <row r="869" spans="23:27" ht="15.75">
      <c r="W869" s="203"/>
      <c r="X869" s="203"/>
      <c r="Y869" s="203"/>
      <c r="Z869" s="203"/>
      <c r="AA869" s="203"/>
    </row>
    <row r="870" spans="23:27" ht="15.75">
      <c r="W870" s="203"/>
      <c r="X870" s="203"/>
      <c r="Y870" s="203"/>
      <c r="Z870" s="203"/>
      <c r="AA870" s="203"/>
    </row>
    <row r="871" spans="23:27" ht="15.75">
      <c r="W871" s="203"/>
      <c r="X871" s="203"/>
      <c r="Y871" s="203"/>
      <c r="Z871" s="203"/>
      <c r="AA871" s="203"/>
    </row>
    <row r="872" spans="23:27" ht="15.75">
      <c r="W872" s="203"/>
      <c r="X872" s="203"/>
      <c r="Y872" s="203"/>
      <c r="Z872" s="203"/>
      <c r="AA872" s="203"/>
    </row>
    <row r="873" spans="23:27" ht="15.75">
      <c r="W873" s="203"/>
      <c r="X873" s="203"/>
      <c r="Y873" s="203"/>
      <c r="Z873" s="203"/>
      <c r="AA873" s="203"/>
    </row>
    <row r="874" spans="23:27" ht="15.75">
      <c r="W874" s="203"/>
      <c r="X874" s="203"/>
      <c r="Y874" s="203"/>
      <c r="Z874" s="203"/>
      <c r="AA874" s="203"/>
    </row>
    <row r="875" spans="23:27" ht="15.75">
      <c r="W875" s="203"/>
      <c r="X875" s="203"/>
      <c r="Y875" s="203"/>
      <c r="Z875" s="203"/>
      <c r="AA875" s="203"/>
    </row>
    <row r="876" spans="23:27" ht="15.75">
      <c r="W876" s="203"/>
      <c r="X876" s="203"/>
      <c r="Y876" s="203"/>
      <c r="Z876" s="203"/>
      <c r="AA876" s="203"/>
    </row>
    <row r="877" spans="23:27" ht="15.75">
      <c r="W877" s="203"/>
      <c r="X877" s="203"/>
      <c r="Y877" s="203"/>
      <c r="Z877" s="203"/>
      <c r="AA877" s="203"/>
    </row>
    <row r="878" spans="23:27" ht="15.75">
      <c r="W878" s="203"/>
      <c r="X878" s="203"/>
      <c r="Y878" s="203"/>
      <c r="Z878" s="203"/>
      <c r="AA878" s="203"/>
    </row>
    <row r="879" spans="23:27" ht="15.75">
      <c r="W879" s="203"/>
      <c r="X879" s="203"/>
      <c r="Y879" s="203"/>
      <c r="Z879" s="203"/>
      <c r="AA879" s="203"/>
    </row>
    <row r="880" spans="23:27" ht="15.75">
      <c r="W880" s="203"/>
      <c r="X880" s="203"/>
      <c r="Y880" s="203"/>
      <c r="Z880" s="203"/>
      <c r="AA880" s="203"/>
    </row>
    <row r="881" spans="23:27" ht="15.75">
      <c r="W881" s="203"/>
      <c r="X881" s="203"/>
      <c r="Y881" s="203"/>
      <c r="Z881" s="203"/>
      <c r="AA881" s="203"/>
    </row>
    <row r="882" spans="23:27" ht="15.75">
      <c r="W882" s="203"/>
      <c r="X882" s="203"/>
      <c r="Y882" s="203"/>
      <c r="Z882" s="203"/>
      <c r="AA882" s="203"/>
    </row>
    <row r="883" spans="23:27" ht="15.75">
      <c r="W883" s="203"/>
      <c r="X883" s="203"/>
      <c r="Y883" s="203"/>
      <c r="Z883" s="203"/>
      <c r="AA883" s="203"/>
    </row>
    <row r="884" spans="23:27" ht="15.75">
      <c r="W884" s="203"/>
      <c r="X884" s="203"/>
      <c r="Y884" s="203"/>
      <c r="Z884" s="203"/>
      <c r="AA884" s="203"/>
    </row>
    <row r="885" spans="23:27" ht="15.75">
      <c r="W885" s="203"/>
      <c r="X885" s="203"/>
      <c r="Y885" s="203"/>
      <c r="Z885" s="203"/>
      <c r="AA885" s="203"/>
    </row>
    <row r="886" spans="23:27" ht="15.75">
      <c r="W886" s="203"/>
      <c r="X886" s="203"/>
      <c r="Y886" s="203"/>
      <c r="Z886" s="203"/>
      <c r="AA886" s="203"/>
    </row>
    <row r="887" spans="23:27" ht="15.75">
      <c r="W887" s="203"/>
      <c r="X887" s="203"/>
      <c r="Y887" s="203"/>
      <c r="Z887" s="203"/>
      <c r="AA887" s="203"/>
    </row>
    <row r="888" spans="23:27" ht="15.75">
      <c r="W888" s="203"/>
      <c r="X888" s="203"/>
      <c r="Y888" s="203"/>
      <c r="Z888" s="203"/>
      <c r="AA888" s="203"/>
    </row>
    <row r="889" spans="23:27" ht="15.75">
      <c r="W889" s="203"/>
      <c r="X889" s="203"/>
      <c r="Y889" s="203"/>
      <c r="Z889" s="203"/>
      <c r="AA889" s="203"/>
    </row>
    <row r="890" spans="23:27" ht="15.75">
      <c r="W890" s="203"/>
      <c r="X890" s="203"/>
      <c r="Y890" s="203"/>
      <c r="Z890" s="203"/>
      <c r="AA890" s="203"/>
    </row>
    <row r="891" spans="23:27" ht="15.75">
      <c r="W891" s="203"/>
      <c r="X891" s="203"/>
      <c r="Y891" s="203"/>
      <c r="Z891" s="203"/>
      <c r="AA891" s="203"/>
    </row>
    <row r="892" spans="23:27" ht="15.75">
      <c r="W892" s="203"/>
      <c r="X892" s="203"/>
      <c r="Y892" s="203"/>
      <c r="Z892" s="203"/>
      <c r="AA892" s="203"/>
    </row>
    <row r="893" spans="23:27" ht="15.75">
      <c r="W893" s="203"/>
      <c r="X893" s="203"/>
      <c r="Y893" s="203"/>
      <c r="Z893" s="203"/>
      <c r="AA893" s="203"/>
    </row>
    <row r="894" spans="23:27" ht="15.75">
      <c r="W894" s="203"/>
      <c r="X894" s="203"/>
      <c r="Y894" s="203"/>
      <c r="Z894" s="203"/>
      <c r="AA894" s="203"/>
    </row>
    <row r="895" spans="23:27" ht="15.75">
      <c r="W895" s="203"/>
      <c r="X895" s="203"/>
      <c r="Y895" s="203"/>
      <c r="Z895" s="203"/>
      <c r="AA895" s="203"/>
    </row>
    <row r="896" spans="23:27" ht="15.75">
      <c r="W896" s="203"/>
      <c r="X896" s="203"/>
      <c r="Y896" s="203"/>
      <c r="Z896" s="203"/>
      <c r="AA896" s="203"/>
    </row>
    <row r="897" spans="23:27" ht="15.75">
      <c r="W897" s="203"/>
      <c r="X897" s="203"/>
      <c r="Y897" s="203"/>
      <c r="Z897" s="203"/>
      <c r="AA897" s="203"/>
    </row>
    <row r="898" spans="23:27" ht="15.75">
      <c r="W898" s="203"/>
      <c r="X898" s="203"/>
      <c r="Y898" s="203"/>
      <c r="Z898" s="203"/>
      <c r="AA898" s="203"/>
    </row>
    <row r="899" spans="23:27" ht="15.75">
      <c r="W899" s="203"/>
      <c r="X899" s="203"/>
      <c r="Y899" s="203"/>
      <c r="Z899" s="203"/>
      <c r="AA899" s="203"/>
    </row>
    <row r="900" spans="23:27" ht="15.75">
      <c r="W900" s="203"/>
      <c r="X900" s="203"/>
      <c r="Y900" s="203"/>
      <c r="Z900" s="203"/>
      <c r="AA900" s="203"/>
    </row>
    <row r="901" spans="23:27" ht="15.75">
      <c r="W901" s="203"/>
      <c r="X901" s="203"/>
      <c r="Y901" s="203"/>
      <c r="Z901" s="203"/>
      <c r="AA901" s="203"/>
    </row>
    <row r="902" spans="23:27" ht="15.75">
      <c r="W902" s="203"/>
      <c r="X902" s="203"/>
      <c r="Y902" s="203"/>
      <c r="Z902" s="203"/>
      <c r="AA902" s="203"/>
    </row>
    <row r="903" spans="23:27" ht="15.75">
      <c r="W903" s="203"/>
      <c r="X903" s="203"/>
      <c r="Y903" s="203"/>
      <c r="Z903" s="203"/>
      <c r="AA903" s="203"/>
    </row>
    <row r="904" spans="23:27" ht="15.75">
      <c r="W904" s="203"/>
      <c r="X904" s="203"/>
      <c r="Y904" s="203"/>
      <c r="Z904" s="203"/>
      <c r="AA904" s="203"/>
    </row>
    <row r="905" spans="23:27" ht="15.75">
      <c r="W905" s="203"/>
      <c r="X905" s="203"/>
      <c r="Y905" s="203"/>
      <c r="Z905" s="203"/>
      <c r="AA905" s="203"/>
    </row>
    <row r="906" spans="23:27" ht="15.75">
      <c r="W906" s="203"/>
      <c r="X906" s="203"/>
      <c r="Y906" s="203"/>
      <c r="Z906" s="203"/>
      <c r="AA906" s="203"/>
    </row>
    <row r="907" spans="23:27" ht="15.75">
      <c r="W907" s="203"/>
      <c r="X907" s="203"/>
      <c r="Y907" s="203"/>
      <c r="Z907" s="203"/>
      <c r="AA907" s="203"/>
    </row>
    <row r="908" spans="23:27" ht="15.75">
      <c r="W908" s="203"/>
      <c r="X908" s="203"/>
      <c r="Y908" s="203"/>
      <c r="Z908" s="203"/>
      <c r="AA908" s="203"/>
    </row>
    <row r="909" spans="23:27" ht="15.75">
      <c r="W909" s="203"/>
      <c r="X909" s="203"/>
      <c r="Y909" s="203"/>
      <c r="Z909" s="203"/>
      <c r="AA909" s="203"/>
    </row>
    <row r="910" spans="23:27" ht="15.75">
      <c r="W910" s="203"/>
      <c r="X910" s="203"/>
      <c r="Y910" s="203"/>
      <c r="Z910" s="203"/>
      <c r="AA910" s="203"/>
    </row>
    <row r="911" spans="23:27" ht="15.75">
      <c r="W911" s="203"/>
      <c r="X911" s="203"/>
      <c r="Y911" s="203"/>
      <c r="Z911" s="203"/>
      <c r="AA911" s="203"/>
    </row>
    <row r="912" spans="23:27" ht="15.75">
      <c r="W912" s="203"/>
      <c r="X912" s="203"/>
      <c r="Y912" s="203"/>
      <c r="Z912" s="203"/>
      <c r="AA912" s="203"/>
    </row>
    <row r="913" spans="23:27" ht="15.75">
      <c r="W913" s="203"/>
      <c r="X913" s="203"/>
      <c r="Y913" s="203"/>
      <c r="Z913" s="203"/>
      <c r="AA913" s="203"/>
    </row>
    <row r="914" spans="23:27" ht="15.75">
      <c r="W914" s="203"/>
      <c r="X914" s="203"/>
      <c r="Y914" s="203"/>
      <c r="Z914" s="203"/>
      <c r="AA914" s="203"/>
    </row>
    <row r="915" spans="23:27" ht="15.75">
      <c r="W915" s="203"/>
      <c r="X915" s="203"/>
      <c r="Y915" s="203"/>
      <c r="Z915" s="203"/>
      <c r="AA915" s="203"/>
    </row>
    <row r="916" spans="23:27" ht="15.75">
      <c r="W916" s="203"/>
      <c r="X916" s="203"/>
      <c r="Y916" s="203"/>
      <c r="Z916" s="203"/>
      <c r="AA916" s="203"/>
    </row>
    <row r="917" spans="23:27" ht="15.75">
      <c r="W917" s="203"/>
      <c r="X917" s="203"/>
      <c r="Y917" s="203"/>
      <c r="Z917" s="203"/>
      <c r="AA917" s="203"/>
    </row>
    <row r="918" spans="23:27" ht="15.75">
      <c r="W918" s="203"/>
      <c r="X918" s="203"/>
      <c r="Y918" s="203"/>
      <c r="Z918" s="203"/>
      <c r="AA918" s="203"/>
    </row>
    <row r="919" spans="23:27" ht="15.75">
      <c r="W919" s="203"/>
      <c r="X919" s="203"/>
      <c r="Y919" s="203"/>
      <c r="Z919" s="203"/>
      <c r="AA919" s="203"/>
    </row>
    <row r="920" spans="23:27" ht="15.75">
      <c r="W920" s="203"/>
      <c r="X920" s="203"/>
      <c r="Y920" s="203"/>
      <c r="Z920" s="203"/>
      <c r="AA920" s="203"/>
    </row>
    <row r="921" spans="23:27" ht="15.75">
      <c r="W921" s="203"/>
      <c r="X921" s="203"/>
      <c r="Y921" s="203"/>
      <c r="Z921" s="203"/>
      <c r="AA921" s="203"/>
    </row>
    <row r="922" spans="23:27" ht="15.75">
      <c r="W922" s="203"/>
      <c r="X922" s="203"/>
      <c r="Y922" s="203"/>
      <c r="Z922" s="203"/>
      <c r="AA922" s="203"/>
    </row>
    <row r="923" spans="23:27" ht="15.75">
      <c r="W923" s="203"/>
      <c r="X923" s="203"/>
      <c r="Y923" s="203"/>
      <c r="Z923" s="203"/>
      <c r="AA923" s="203"/>
    </row>
    <row r="924" spans="23:27" ht="15.75">
      <c r="W924" s="203"/>
      <c r="X924" s="203"/>
      <c r="Y924" s="203"/>
      <c r="Z924" s="203"/>
      <c r="AA924" s="203"/>
    </row>
    <row r="925" spans="23:27" ht="15.75">
      <c r="W925" s="203"/>
      <c r="X925" s="203"/>
      <c r="Y925" s="203"/>
      <c r="Z925" s="203"/>
      <c r="AA925" s="203"/>
    </row>
    <row r="926" spans="23:27" ht="15.75">
      <c r="W926" s="203"/>
      <c r="X926" s="203"/>
      <c r="Y926" s="203"/>
      <c r="Z926" s="203"/>
      <c r="AA926" s="203"/>
    </row>
    <row r="927" spans="23:27" ht="15.75">
      <c r="W927" s="203"/>
      <c r="X927" s="203"/>
      <c r="Y927" s="203"/>
      <c r="Z927" s="203"/>
      <c r="AA927" s="203"/>
    </row>
    <row r="928" spans="23:27" ht="15.75">
      <c r="W928" s="203"/>
      <c r="X928" s="203"/>
      <c r="Y928" s="203"/>
      <c r="Z928" s="203"/>
      <c r="AA928" s="203"/>
    </row>
    <row r="929" spans="23:27" ht="15.75">
      <c r="W929" s="203"/>
      <c r="X929" s="203"/>
      <c r="Y929" s="203"/>
      <c r="Z929" s="203"/>
      <c r="AA929" s="203"/>
    </row>
    <row r="930" spans="23:27" ht="15.75">
      <c r="W930" s="203"/>
      <c r="X930" s="203"/>
      <c r="Y930" s="203"/>
      <c r="Z930" s="203"/>
      <c r="AA930" s="203"/>
    </row>
    <row r="931" spans="23:27" ht="15.75">
      <c r="W931" s="203"/>
      <c r="X931" s="203"/>
      <c r="Y931" s="203"/>
      <c r="Z931" s="203"/>
      <c r="AA931" s="203"/>
    </row>
    <row r="932" spans="23:27" ht="15.75">
      <c r="W932" s="203"/>
      <c r="X932" s="203"/>
      <c r="Y932" s="203"/>
      <c r="Z932" s="203"/>
      <c r="AA932" s="203"/>
    </row>
    <row r="933" spans="23:27" ht="15.75">
      <c r="W933" s="203"/>
      <c r="X933" s="203"/>
      <c r="Y933" s="203"/>
      <c r="Z933" s="203"/>
      <c r="AA933" s="203"/>
    </row>
    <row r="934" spans="23:27" ht="15.75">
      <c r="W934" s="203"/>
      <c r="X934" s="203"/>
      <c r="Y934" s="203"/>
      <c r="Z934" s="203"/>
      <c r="AA934" s="203"/>
    </row>
    <row r="935" spans="23:27" ht="15.75">
      <c r="W935" s="203"/>
      <c r="X935" s="203"/>
      <c r="Y935" s="203"/>
      <c r="Z935" s="203"/>
      <c r="AA935" s="203"/>
    </row>
    <row r="936" spans="23:27" ht="15.75">
      <c r="W936" s="203"/>
      <c r="X936" s="203"/>
      <c r="Y936" s="203"/>
      <c r="Z936" s="203"/>
      <c r="AA936" s="203"/>
    </row>
    <row r="937" spans="23:27" ht="15.75">
      <c r="W937" s="203"/>
      <c r="X937" s="203"/>
      <c r="Y937" s="203"/>
      <c r="Z937" s="203"/>
      <c r="AA937" s="203"/>
    </row>
    <row r="938" spans="23:27" ht="15.75">
      <c r="W938" s="203"/>
      <c r="X938" s="203"/>
      <c r="Y938" s="203"/>
      <c r="Z938" s="203"/>
      <c r="AA938" s="203"/>
    </row>
    <row r="939" spans="23:27" ht="15.75">
      <c r="W939" s="203"/>
      <c r="X939" s="203"/>
      <c r="Y939" s="203"/>
      <c r="Z939" s="203"/>
      <c r="AA939" s="203"/>
    </row>
    <row r="940" spans="23:27" ht="15.75">
      <c r="W940" s="203"/>
      <c r="X940" s="203"/>
      <c r="Y940" s="203"/>
      <c r="Z940" s="203"/>
      <c r="AA940" s="203"/>
    </row>
    <row r="941" spans="23:27" ht="15.75">
      <c r="W941" s="203"/>
      <c r="X941" s="203"/>
      <c r="Y941" s="203"/>
      <c r="Z941" s="203"/>
      <c r="AA941" s="203"/>
    </row>
    <row r="942" spans="23:27" ht="15.75">
      <c r="W942" s="203"/>
      <c r="X942" s="203"/>
      <c r="Y942" s="203"/>
      <c r="Z942" s="203"/>
      <c r="AA942" s="203"/>
    </row>
    <row r="943" spans="23:27" ht="15.75">
      <c r="W943" s="203"/>
      <c r="X943" s="203"/>
      <c r="Y943" s="203"/>
      <c r="Z943" s="203"/>
      <c r="AA943" s="203"/>
    </row>
    <row r="944" spans="23:27" ht="15.75">
      <c r="W944" s="203"/>
      <c r="X944" s="203"/>
      <c r="Y944" s="203"/>
      <c r="Z944" s="203"/>
      <c r="AA944" s="203"/>
    </row>
    <row r="945" spans="23:27" ht="15.75">
      <c r="W945" s="203"/>
      <c r="X945" s="203"/>
      <c r="Y945" s="203"/>
      <c r="Z945" s="203"/>
      <c r="AA945" s="203"/>
    </row>
    <row r="946" spans="23:27" ht="15.75">
      <c r="W946" s="203"/>
      <c r="X946" s="203"/>
      <c r="Y946" s="203"/>
      <c r="Z946" s="203"/>
      <c r="AA946" s="203"/>
    </row>
    <row r="947" spans="23:27" ht="15.75">
      <c r="W947" s="203"/>
      <c r="X947" s="203"/>
      <c r="Y947" s="203"/>
      <c r="Z947" s="203"/>
      <c r="AA947" s="203"/>
    </row>
    <row r="948" spans="23:27" ht="15.75">
      <c r="W948" s="203"/>
      <c r="X948" s="203"/>
      <c r="Y948" s="203"/>
      <c r="Z948" s="203"/>
      <c r="AA948" s="203"/>
    </row>
    <row r="949" spans="23:27" ht="15.75">
      <c r="W949" s="203"/>
      <c r="X949" s="203"/>
      <c r="Y949" s="203"/>
      <c r="Z949" s="203"/>
      <c r="AA949" s="203"/>
    </row>
    <row r="950" spans="23:27" ht="15.75">
      <c r="W950" s="203"/>
      <c r="X950" s="203"/>
      <c r="Y950" s="203"/>
      <c r="Z950" s="203"/>
      <c r="AA950" s="203"/>
    </row>
    <row r="951" spans="23:27" ht="15.75">
      <c r="W951" s="203"/>
      <c r="X951" s="203"/>
      <c r="Y951" s="203"/>
      <c r="Z951" s="203"/>
      <c r="AA951" s="203"/>
    </row>
    <row r="952" spans="23:27" ht="15.75">
      <c r="W952" s="203"/>
      <c r="X952" s="203"/>
      <c r="Y952" s="203"/>
      <c r="Z952" s="203"/>
      <c r="AA952" s="203"/>
    </row>
    <row r="953" spans="23:27" ht="15.75">
      <c r="W953" s="203"/>
      <c r="X953" s="203"/>
      <c r="Y953" s="203"/>
      <c r="Z953" s="203"/>
      <c r="AA953" s="203"/>
    </row>
    <row r="954" spans="23:27" ht="15.75">
      <c r="W954" s="203"/>
      <c r="X954" s="203"/>
      <c r="Y954" s="203"/>
      <c r="Z954" s="203"/>
      <c r="AA954" s="203"/>
    </row>
    <row r="955" spans="23:27" ht="15.75">
      <c r="W955" s="203"/>
      <c r="X955" s="203"/>
      <c r="Y955" s="203"/>
      <c r="Z955" s="203"/>
      <c r="AA955" s="203"/>
    </row>
    <row r="956" spans="23:27" ht="15.75">
      <c r="W956" s="203"/>
      <c r="X956" s="203"/>
      <c r="Y956" s="203"/>
      <c r="Z956" s="203"/>
      <c r="AA956" s="203"/>
    </row>
    <row r="957" spans="23:27" ht="15.75">
      <c r="W957" s="203"/>
      <c r="X957" s="203"/>
      <c r="Y957" s="203"/>
      <c r="Z957" s="203"/>
      <c r="AA957" s="203"/>
    </row>
    <row r="958" spans="23:27" ht="15.75">
      <c r="W958" s="203"/>
      <c r="X958" s="203"/>
      <c r="Y958" s="203"/>
      <c r="Z958" s="203"/>
      <c r="AA958" s="203"/>
    </row>
    <row r="959" spans="23:27" ht="15.75">
      <c r="W959" s="203"/>
      <c r="X959" s="203"/>
      <c r="Y959" s="203"/>
      <c r="Z959" s="203"/>
      <c r="AA959" s="203"/>
    </row>
    <row r="960" spans="23:27" ht="15.75">
      <c r="W960" s="203"/>
      <c r="X960" s="203"/>
      <c r="Y960" s="203"/>
      <c r="Z960" s="203"/>
      <c r="AA960" s="203"/>
    </row>
    <row r="961" spans="23:27" ht="15.75">
      <c r="W961" s="203"/>
      <c r="X961" s="203"/>
      <c r="Y961" s="203"/>
      <c r="Z961" s="203"/>
      <c r="AA961" s="203"/>
    </row>
    <row r="962" spans="23:27" ht="15.75">
      <c r="W962" s="203"/>
      <c r="X962" s="203"/>
      <c r="Y962" s="203"/>
      <c r="Z962" s="203"/>
      <c r="AA962" s="203"/>
    </row>
    <row r="963" spans="23:27" ht="15.75">
      <c r="W963" s="203"/>
      <c r="X963" s="203"/>
      <c r="Y963" s="203"/>
      <c r="Z963" s="203"/>
      <c r="AA963" s="203"/>
    </row>
    <row r="964" spans="23:27" ht="15.75">
      <c r="W964" s="203"/>
      <c r="X964" s="203"/>
      <c r="Y964" s="203"/>
      <c r="Z964" s="203"/>
      <c r="AA964" s="203"/>
    </row>
    <row r="965" spans="23:27" ht="15.75">
      <c r="W965" s="203"/>
      <c r="X965" s="203"/>
      <c r="Y965" s="203"/>
      <c r="Z965" s="203"/>
      <c r="AA965" s="203"/>
    </row>
    <row r="966" spans="23:27" ht="15.75">
      <c r="W966" s="203"/>
      <c r="X966" s="203"/>
      <c r="Y966" s="203"/>
      <c r="Z966" s="203"/>
      <c r="AA966" s="203"/>
    </row>
    <row r="967" spans="23:27" ht="15.75">
      <c r="W967" s="203"/>
      <c r="X967" s="203"/>
      <c r="Y967" s="203"/>
      <c r="Z967" s="203"/>
      <c r="AA967" s="203"/>
    </row>
    <row r="968" spans="23:27" ht="15.75">
      <c r="W968" s="203"/>
      <c r="X968" s="203"/>
      <c r="Y968" s="203"/>
      <c r="Z968" s="203"/>
      <c r="AA968" s="203"/>
    </row>
    <row r="969" spans="23:27" ht="15.75">
      <c r="W969" s="203"/>
      <c r="X969" s="203"/>
      <c r="Y969" s="203"/>
      <c r="Z969" s="203"/>
      <c r="AA969" s="203"/>
    </row>
    <row r="970" spans="23:27" ht="15.75">
      <c r="W970" s="203"/>
      <c r="X970" s="203"/>
      <c r="Y970" s="203"/>
      <c r="Z970" s="203"/>
      <c r="AA970" s="203"/>
    </row>
    <row r="971" spans="23:27" ht="15.75">
      <c r="W971" s="203"/>
      <c r="X971" s="203"/>
      <c r="Y971" s="203"/>
      <c r="Z971" s="203"/>
      <c r="AA971" s="203"/>
    </row>
    <row r="972" spans="23:27" ht="15.75">
      <c r="W972" s="203"/>
      <c r="X972" s="203"/>
      <c r="Y972" s="203"/>
      <c r="Z972" s="203"/>
      <c r="AA972" s="203"/>
    </row>
    <row r="973" spans="23:27" ht="15.75">
      <c r="W973" s="203"/>
      <c r="X973" s="203"/>
      <c r="Y973" s="203"/>
      <c r="Z973" s="203"/>
      <c r="AA973" s="203"/>
    </row>
    <row r="974" spans="23:27" ht="15.75">
      <c r="W974" s="203"/>
      <c r="X974" s="203"/>
      <c r="Y974" s="203"/>
      <c r="Z974" s="203"/>
      <c r="AA974" s="203"/>
    </row>
    <row r="975" spans="23:27" ht="15.75">
      <c r="W975" s="203"/>
      <c r="X975" s="203"/>
      <c r="Y975" s="203"/>
      <c r="Z975" s="203"/>
      <c r="AA975" s="203"/>
    </row>
    <row r="976" spans="23:27" ht="15.75">
      <c r="W976" s="203"/>
      <c r="X976" s="203"/>
      <c r="Y976" s="203"/>
      <c r="Z976" s="203"/>
      <c r="AA976" s="203"/>
    </row>
    <row r="977" spans="23:27" ht="15.75">
      <c r="W977" s="203"/>
      <c r="X977" s="203"/>
      <c r="Y977" s="203"/>
      <c r="Z977" s="203"/>
      <c r="AA977" s="203"/>
    </row>
    <row r="978" spans="23:27" ht="15.75">
      <c r="W978" s="203"/>
      <c r="X978" s="203"/>
      <c r="Y978" s="203"/>
      <c r="Z978" s="203"/>
      <c r="AA978" s="203"/>
    </row>
    <row r="979" spans="23:27" ht="15.75">
      <c r="W979" s="203"/>
      <c r="X979" s="203"/>
      <c r="Y979" s="203"/>
      <c r="Z979" s="203"/>
      <c r="AA979" s="203"/>
    </row>
    <row r="980" spans="23:27" ht="15.75">
      <c r="W980" s="203"/>
      <c r="X980" s="203"/>
      <c r="Y980" s="203"/>
      <c r="Z980" s="203"/>
      <c r="AA980" s="203"/>
    </row>
    <row r="981" spans="23:27" ht="15.75">
      <c r="W981" s="203"/>
      <c r="X981" s="203"/>
      <c r="Y981" s="203"/>
      <c r="Z981" s="203"/>
      <c r="AA981" s="203"/>
    </row>
    <row r="982" spans="23:27" ht="15.75">
      <c r="W982" s="203"/>
      <c r="X982" s="203"/>
      <c r="Y982" s="203"/>
      <c r="Z982" s="203"/>
      <c r="AA982" s="203"/>
    </row>
    <row r="983" spans="23:27" ht="15.75">
      <c r="W983" s="203"/>
      <c r="X983" s="203"/>
      <c r="Y983" s="203"/>
      <c r="Z983" s="203"/>
      <c r="AA983" s="203"/>
    </row>
    <row r="984" spans="23:27" ht="15.75">
      <c r="W984" s="203"/>
      <c r="X984" s="203"/>
      <c r="Y984" s="203"/>
      <c r="Z984" s="203"/>
      <c r="AA984" s="203"/>
    </row>
    <row r="985" spans="23:27" ht="15.75">
      <c r="W985" s="203"/>
      <c r="X985" s="203"/>
      <c r="Y985" s="203"/>
      <c r="Z985" s="203"/>
      <c r="AA985" s="203"/>
    </row>
    <row r="986" spans="23:27" ht="15.75">
      <c r="W986" s="203"/>
      <c r="X986" s="203"/>
      <c r="Y986" s="203"/>
      <c r="Z986" s="203"/>
      <c r="AA986" s="203"/>
    </row>
    <row r="987" spans="23:27" ht="15.75">
      <c r="W987" s="203"/>
      <c r="X987" s="203"/>
      <c r="Y987" s="203"/>
      <c r="Z987" s="203"/>
      <c r="AA987" s="203"/>
    </row>
    <row r="988" spans="23:27" ht="15.75">
      <c r="W988" s="203"/>
      <c r="X988" s="203"/>
      <c r="Y988" s="203"/>
      <c r="Z988" s="203"/>
      <c r="AA988" s="203"/>
    </row>
    <row r="989" spans="23:27" ht="15.75">
      <c r="W989" s="203"/>
      <c r="X989" s="203"/>
      <c r="Y989" s="203"/>
      <c r="Z989" s="203"/>
      <c r="AA989" s="203"/>
    </row>
    <row r="990" spans="23:27" ht="15.75">
      <c r="W990" s="203"/>
      <c r="X990" s="203"/>
      <c r="Y990" s="203"/>
      <c r="Z990" s="203"/>
      <c r="AA990" s="203"/>
    </row>
    <row r="991" spans="23:27" ht="15.75">
      <c r="W991" s="203"/>
      <c r="X991" s="203"/>
      <c r="Y991" s="203"/>
      <c r="Z991" s="203"/>
      <c r="AA991" s="203"/>
    </row>
    <row r="992" spans="23:27" ht="15.75">
      <c r="W992" s="203"/>
      <c r="X992" s="203"/>
      <c r="Y992" s="203"/>
      <c r="Z992" s="203"/>
      <c r="AA992" s="203"/>
    </row>
    <row r="993" spans="23:27" ht="15.75">
      <c r="W993" s="203"/>
      <c r="X993" s="203"/>
      <c r="Y993" s="203"/>
      <c r="Z993" s="203"/>
      <c r="AA993" s="203"/>
    </row>
    <row r="994" spans="23:27" ht="15.75">
      <c r="W994" s="203"/>
      <c r="X994" s="203"/>
      <c r="Y994" s="203"/>
      <c r="Z994" s="203"/>
      <c r="AA994" s="203"/>
    </row>
    <row r="995" spans="23:27" ht="15.75">
      <c r="W995" s="203"/>
      <c r="X995" s="203"/>
      <c r="Y995" s="203"/>
      <c r="Z995" s="203"/>
      <c r="AA995" s="203"/>
    </row>
    <row r="996" spans="23:27" ht="15.75">
      <c r="W996" s="203"/>
      <c r="X996" s="203"/>
      <c r="Y996" s="203"/>
      <c r="Z996" s="203"/>
      <c r="AA996" s="203"/>
    </row>
    <row r="997" spans="23:27" ht="15.75">
      <c r="W997" s="203"/>
      <c r="X997" s="203"/>
      <c r="Y997" s="203"/>
      <c r="Z997" s="203"/>
      <c r="AA997" s="203"/>
    </row>
    <row r="998" spans="23:27" ht="15.75">
      <c r="W998" s="203"/>
      <c r="X998" s="203"/>
      <c r="Y998" s="203"/>
      <c r="Z998" s="203"/>
      <c r="AA998" s="203"/>
    </row>
    <row r="999" spans="23:27" ht="15.75">
      <c r="W999" s="203"/>
      <c r="X999" s="203"/>
      <c r="Y999" s="203"/>
      <c r="Z999" s="203"/>
      <c r="AA999" s="203"/>
    </row>
    <row r="1000" spans="23:27" ht="15.75">
      <c r="W1000" s="203"/>
      <c r="X1000" s="203"/>
      <c r="Y1000" s="203"/>
      <c r="Z1000" s="203"/>
      <c r="AA1000" s="203"/>
    </row>
    <row r="1001" spans="23:27" ht="15.75">
      <c r="W1001" s="203"/>
      <c r="X1001" s="203"/>
      <c r="Y1001" s="203"/>
      <c r="Z1001" s="203"/>
      <c r="AA1001" s="203"/>
    </row>
    <row r="1002" spans="23:27" ht="15.75">
      <c r="W1002" s="203"/>
      <c r="X1002" s="203"/>
      <c r="Y1002" s="203"/>
      <c r="Z1002" s="203"/>
      <c r="AA1002" s="203"/>
    </row>
    <row r="1003" spans="23:27" ht="15.75">
      <c r="W1003" s="203"/>
      <c r="X1003" s="203"/>
      <c r="Y1003" s="203"/>
      <c r="Z1003" s="203"/>
      <c r="AA1003" s="203"/>
    </row>
    <row r="1004" spans="23:27" ht="15.75">
      <c r="W1004" s="203"/>
      <c r="X1004" s="203"/>
      <c r="Y1004" s="203"/>
      <c r="Z1004" s="203"/>
      <c r="AA1004" s="203"/>
    </row>
    <row r="1005" spans="23:27" ht="15.75">
      <c r="W1005" s="203"/>
      <c r="X1005" s="203"/>
      <c r="Y1005" s="203"/>
      <c r="Z1005" s="203"/>
      <c r="AA1005" s="203"/>
    </row>
    <row r="1006" spans="23:27" ht="15.75">
      <c r="W1006" s="203"/>
      <c r="X1006" s="203"/>
      <c r="Y1006" s="203"/>
      <c r="Z1006" s="203"/>
      <c r="AA1006" s="203"/>
    </row>
    <row r="1007" spans="23:27" ht="15.75">
      <c r="W1007" s="203"/>
      <c r="X1007" s="203"/>
      <c r="Y1007" s="203"/>
      <c r="Z1007" s="203"/>
      <c r="AA1007" s="203"/>
    </row>
    <row r="1008" spans="23:27" ht="15.75">
      <c r="W1008" s="203"/>
      <c r="X1008" s="203"/>
      <c r="Y1008" s="203"/>
      <c r="Z1008" s="203"/>
      <c r="AA1008" s="203"/>
    </row>
    <row r="1009" spans="23:27" ht="15.75">
      <c r="W1009" s="203"/>
      <c r="X1009" s="203"/>
      <c r="Y1009" s="203"/>
      <c r="Z1009" s="203"/>
      <c r="AA1009" s="203"/>
    </row>
    <row r="1010" spans="23:27" ht="15.75">
      <c r="W1010" s="203"/>
      <c r="X1010" s="203"/>
      <c r="Y1010" s="203"/>
      <c r="Z1010" s="203"/>
      <c r="AA1010" s="203"/>
    </row>
    <row r="1011" spans="23:27" ht="15.75">
      <c r="W1011" s="203"/>
      <c r="X1011" s="203"/>
      <c r="Y1011" s="203"/>
      <c r="Z1011" s="203"/>
      <c r="AA1011" s="203"/>
    </row>
    <row r="1012" spans="23:27" ht="15.75">
      <c r="W1012" s="203"/>
      <c r="X1012" s="203"/>
      <c r="Y1012" s="203"/>
      <c r="Z1012" s="203"/>
      <c r="AA1012" s="203"/>
    </row>
    <row r="1013" spans="23:27" ht="15.75">
      <c r="W1013" s="203"/>
      <c r="X1013" s="203"/>
      <c r="Y1013" s="203"/>
      <c r="Z1013" s="203"/>
      <c r="AA1013" s="203"/>
    </row>
    <row r="1014" spans="23:27" ht="15.75">
      <c r="W1014" s="203"/>
      <c r="X1014" s="203"/>
      <c r="Y1014" s="203"/>
      <c r="Z1014" s="203"/>
      <c r="AA1014" s="203"/>
    </row>
    <row r="1015" spans="23:27" ht="15.75">
      <c r="W1015" s="203"/>
      <c r="X1015" s="203"/>
      <c r="Y1015" s="203"/>
      <c r="Z1015" s="203"/>
      <c r="AA1015" s="203"/>
    </row>
    <row r="1016" spans="23:27" ht="15.75">
      <c r="W1016" s="203"/>
      <c r="X1016" s="203"/>
      <c r="Y1016" s="203"/>
      <c r="Z1016" s="203"/>
      <c r="AA1016" s="203"/>
    </row>
    <row r="1017" spans="23:27" ht="15.75">
      <c r="W1017" s="203"/>
      <c r="X1017" s="203"/>
      <c r="Y1017" s="203"/>
      <c r="Z1017" s="203"/>
      <c r="AA1017" s="203"/>
    </row>
    <row r="1018" spans="23:27" ht="15.75">
      <c r="W1018" s="203"/>
      <c r="X1018" s="203"/>
      <c r="Y1018" s="203"/>
      <c r="Z1018" s="203"/>
      <c r="AA1018" s="203"/>
    </row>
    <row r="1019" spans="23:27" ht="15.75">
      <c r="W1019" s="203"/>
      <c r="X1019" s="203"/>
      <c r="Y1019" s="203"/>
      <c r="Z1019" s="203"/>
      <c r="AA1019" s="203"/>
    </row>
    <row r="1020" spans="23:27" ht="15.75">
      <c r="W1020" s="203"/>
      <c r="X1020" s="203"/>
      <c r="Y1020" s="203"/>
      <c r="Z1020" s="203"/>
      <c r="AA1020" s="203"/>
    </row>
    <row r="1021" spans="23:27" ht="15.75">
      <c r="W1021" s="203"/>
      <c r="X1021" s="203"/>
      <c r="Y1021" s="203"/>
      <c r="Z1021" s="203"/>
      <c r="AA1021" s="203"/>
    </row>
    <row r="1022" spans="23:27" ht="15.75">
      <c r="W1022" s="203"/>
      <c r="X1022" s="203"/>
      <c r="Y1022" s="203"/>
      <c r="Z1022" s="203"/>
      <c r="AA1022" s="203"/>
    </row>
    <row r="1023" spans="23:27" ht="15.75">
      <c r="W1023" s="203"/>
      <c r="X1023" s="203"/>
      <c r="Y1023" s="203"/>
      <c r="Z1023" s="203"/>
      <c r="AA1023" s="203"/>
    </row>
    <row r="1024" spans="23:27" ht="15.75">
      <c r="W1024" s="203"/>
      <c r="X1024" s="203"/>
      <c r="Y1024" s="203"/>
      <c r="Z1024" s="203"/>
      <c r="AA1024" s="203"/>
    </row>
    <row r="1025" spans="23:27" ht="15.75">
      <c r="W1025" s="203"/>
      <c r="X1025" s="203"/>
      <c r="Y1025" s="203"/>
      <c r="Z1025" s="203"/>
      <c r="AA1025" s="203"/>
    </row>
    <row r="1026" spans="23:27" ht="15.75">
      <c r="W1026" s="203"/>
      <c r="X1026" s="203"/>
      <c r="Y1026" s="203"/>
      <c r="Z1026" s="203"/>
      <c r="AA1026" s="203"/>
    </row>
    <row r="1027" spans="23:27" ht="15.75">
      <c r="W1027" s="203"/>
      <c r="X1027" s="203"/>
      <c r="Y1027" s="203"/>
      <c r="Z1027" s="203"/>
      <c r="AA1027" s="203"/>
    </row>
    <row r="1028" spans="23:27" ht="15.75">
      <c r="W1028" s="203"/>
      <c r="X1028" s="203"/>
      <c r="Y1028" s="203"/>
      <c r="Z1028" s="203"/>
      <c r="AA1028" s="203"/>
    </row>
    <row r="1029" spans="23:27" ht="15.75">
      <c r="W1029" s="203"/>
      <c r="X1029" s="203"/>
      <c r="Y1029" s="203"/>
      <c r="Z1029" s="203"/>
      <c r="AA1029" s="203"/>
    </row>
    <row r="1030" spans="23:27" ht="15.75">
      <c r="W1030" s="203"/>
      <c r="X1030" s="203"/>
      <c r="Y1030" s="203"/>
      <c r="Z1030" s="203"/>
      <c r="AA1030" s="203"/>
    </row>
    <row r="1031" spans="23:27" ht="15.75">
      <c r="W1031" s="203"/>
      <c r="X1031" s="203"/>
      <c r="Y1031" s="203"/>
      <c r="Z1031" s="203"/>
      <c r="AA1031" s="203"/>
    </row>
    <row r="1032" spans="23:27" ht="15.75">
      <c r="W1032" s="203"/>
      <c r="X1032" s="203"/>
      <c r="Y1032" s="203"/>
      <c r="Z1032" s="203"/>
      <c r="AA1032" s="203"/>
    </row>
    <row r="1033" spans="23:27" ht="15.75">
      <c r="W1033" s="203"/>
      <c r="X1033" s="203"/>
      <c r="Y1033" s="203"/>
      <c r="Z1033" s="203"/>
      <c r="AA1033" s="203"/>
    </row>
    <row r="1034" spans="23:27" ht="15.75">
      <c r="W1034" s="203"/>
      <c r="X1034" s="203"/>
      <c r="Y1034" s="203"/>
      <c r="Z1034" s="203"/>
      <c r="AA1034" s="203"/>
    </row>
    <row r="1035" spans="23:27" ht="15.75">
      <c r="W1035" s="203"/>
      <c r="X1035" s="203"/>
      <c r="Y1035" s="203"/>
      <c r="Z1035" s="203"/>
      <c r="AA1035" s="203"/>
    </row>
    <row r="1036" spans="23:27" ht="15.75">
      <c r="W1036" s="203"/>
      <c r="X1036" s="203"/>
      <c r="Y1036" s="203"/>
      <c r="Z1036" s="203"/>
      <c r="AA1036" s="203"/>
    </row>
    <row r="1037" spans="23:27" ht="15.75">
      <c r="W1037" s="203"/>
      <c r="X1037" s="203"/>
      <c r="Y1037" s="203"/>
      <c r="Z1037" s="203"/>
      <c r="AA1037" s="203"/>
    </row>
    <row r="1038" spans="23:27" ht="15.75">
      <c r="W1038" s="203"/>
      <c r="X1038" s="203"/>
      <c r="Y1038" s="203"/>
      <c r="Z1038" s="203"/>
      <c r="AA1038" s="203"/>
    </row>
    <row r="1039" spans="23:27" ht="15.75">
      <c r="W1039" s="203"/>
      <c r="X1039" s="203"/>
      <c r="Y1039" s="203"/>
      <c r="Z1039" s="203"/>
      <c r="AA1039" s="203"/>
    </row>
    <row r="1040" spans="23:27" ht="15.75">
      <c r="W1040" s="203"/>
      <c r="X1040" s="203"/>
      <c r="Y1040" s="203"/>
      <c r="Z1040" s="203"/>
      <c r="AA1040" s="203"/>
    </row>
    <row r="1041" spans="23:27" ht="15.75">
      <c r="W1041" s="203"/>
      <c r="X1041" s="203"/>
      <c r="Y1041" s="203"/>
      <c r="Z1041" s="203"/>
      <c r="AA1041" s="203"/>
    </row>
    <row r="1042" spans="23:27" ht="15.75">
      <c r="W1042" s="203"/>
      <c r="X1042" s="203"/>
      <c r="Y1042" s="203"/>
      <c r="Z1042" s="203"/>
      <c r="AA1042" s="203"/>
    </row>
    <row r="1043" spans="23:27" ht="15.75">
      <c r="W1043" s="203"/>
      <c r="X1043" s="203"/>
      <c r="Y1043" s="203"/>
      <c r="Z1043" s="203"/>
      <c r="AA1043" s="203"/>
    </row>
    <row r="1044" spans="23:27" ht="15.75">
      <c r="W1044" s="203"/>
      <c r="X1044" s="203"/>
      <c r="Y1044" s="203"/>
      <c r="Z1044" s="203"/>
      <c r="AA1044" s="203"/>
    </row>
    <row r="1045" spans="23:27" ht="15.75">
      <c r="W1045" s="203"/>
      <c r="X1045" s="203"/>
      <c r="Y1045" s="203"/>
      <c r="Z1045" s="203"/>
      <c r="AA1045" s="203"/>
    </row>
    <row r="1046" spans="23:27" ht="15.75">
      <c r="W1046" s="203"/>
      <c r="X1046" s="203"/>
      <c r="Y1046" s="203"/>
      <c r="Z1046" s="203"/>
      <c r="AA1046" s="203"/>
    </row>
    <row r="1047" spans="23:27" ht="15.75">
      <c r="W1047" s="203"/>
      <c r="X1047" s="203"/>
      <c r="Y1047" s="203"/>
      <c r="Z1047" s="203"/>
      <c r="AA1047" s="203"/>
    </row>
    <row r="1048" spans="23:27" ht="15.75">
      <c r="W1048" s="203"/>
      <c r="X1048" s="203"/>
      <c r="Y1048" s="203"/>
      <c r="Z1048" s="203"/>
      <c r="AA1048" s="203"/>
    </row>
    <row r="1049" spans="23:27" ht="15.75">
      <c r="W1049" s="203"/>
      <c r="X1049" s="203"/>
      <c r="Y1049" s="203"/>
      <c r="Z1049" s="203"/>
      <c r="AA1049" s="203"/>
    </row>
    <row r="1050" spans="23:27" ht="15.75">
      <c r="W1050" s="203"/>
      <c r="X1050" s="203"/>
      <c r="Y1050" s="203"/>
      <c r="Z1050" s="203"/>
      <c r="AA1050" s="203"/>
    </row>
    <row r="1051" spans="23:27" ht="15.75">
      <c r="W1051" s="203"/>
      <c r="X1051" s="203"/>
      <c r="Y1051" s="203"/>
      <c r="Z1051" s="203"/>
      <c r="AA1051" s="203"/>
    </row>
    <row r="1052" spans="23:27" ht="15.75">
      <c r="W1052" s="203"/>
      <c r="X1052" s="203"/>
      <c r="Y1052" s="203"/>
      <c r="Z1052" s="203"/>
      <c r="AA1052" s="203"/>
    </row>
    <row r="1053" spans="23:27" ht="15.75">
      <c r="W1053" s="203"/>
      <c r="X1053" s="203"/>
      <c r="Y1053" s="203"/>
      <c r="Z1053" s="203"/>
      <c r="AA1053" s="203"/>
    </row>
    <row r="1054" spans="23:27" ht="15.75">
      <c r="W1054" s="203"/>
      <c r="X1054" s="203"/>
      <c r="Y1054" s="203"/>
      <c r="Z1054" s="203"/>
      <c r="AA1054" s="203"/>
    </row>
    <row r="1055" spans="23:27" ht="15.75">
      <c r="W1055" s="203"/>
      <c r="X1055" s="203"/>
      <c r="Y1055" s="203"/>
      <c r="Z1055" s="203"/>
      <c r="AA1055" s="203"/>
    </row>
    <row r="1056" spans="23:27" ht="15.75">
      <c r="W1056" s="203"/>
      <c r="X1056" s="203"/>
      <c r="Y1056" s="203"/>
      <c r="Z1056" s="203"/>
      <c r="AA1056" s="203"/>
    </row>
    <row r="1057" spans="23:27" ht="15.75">
      <c r="W1057" s="203"/>
      <c r="X1057" s="203"/>
      <c r="Y1057" s="203"/>
      <c r="Z1057" s="203"/>
      <c r="AA1057" s="203"/>
    </row>
    <row r="1058" spans="23:27" ht="15.75">
      <c r="W1058" s="203"/>
      <c r="X1058" s="203"/>
      <c r="Y1058" s="203"/>
      <c r="Z1058" s="203"/>
      <c r="AA1058" s="203"/>
    </row>
    <row r="1059" spans="23:27" ht="15.75">
      <c r="W1059" s="203"/>
      <c r="X1059" s="203"/>
      <c r="Y1059" s="203"/>
      <c r="Z1059" s="203"/>
      <c r="AA1059" s="203"/>
    </row>
    <row r="1060" spans="23:27" ht="15.75">
      <c r="W1060" s="203"/>
      <c r="X1060" s="203"/>
      <c r="Y1060" s="203"/>
      <c r="Z1060" s="203"/>
      <c r="AA1060" s="203"/>
    </row>
    <row r="1061" spans="23:27" ht="15.75">
      <c r="W1061" s="203"/>
      <c r="X1061" s="203"/>
      <c r="Y1061" s="203"/>
      <c r="Z1061" s="203"/>
      <c r="AA1061" s="203"/>
    </row>
    <row r="1062" spans="23:27" ht="15.75">
      <c r="W1062" s="203"/>
      <c r="X1062" s="203"/>
      <c r="Y1062" s="203"/>
      <c r="Z1062" s="203"/>
      <c r="AA1062" s="203"/>
    </row>
    <row r="1063" spans="23:27" ht="15.75">
      <c r="W1063" s="203"/>
      <c r="X1063" s="203"/>
      <c r="Y1063" s="203"/>
      <c r="Z1063" s="203"/>
      <c r="AA1063" s="203"/>
    </row>
    <row r="1064" spans="23:27" ht="15.75">
      <c r="W1064" s="203"/>
      <c r="X1064" s="203"/>
      <c r="Y1064" s="203"/>
      <c r="Z1064" s="203"/>
      <c r="AA1064" s="203"/>
    </row>
    <row r="1065" spans="23:27" ht="15.75">
      <c r="W1065" s="203"/>
      <c r="X1065" s="203"/>
      <c r="Y1065" s="203"/>
      <c r="Z1065" s="203"/>
      <c r="AA1065" s="203"/>
    </row>
    <row r="1066" spans="23:27" ht="15.75">
      <c r="W1066" s="203"/>
      <c r="X1066" s="203"/>
      <c r="Y1066" s="203"/>
      <c r="Z1066" s="203"/>
      <c r="AA1066" s="203"/>
    </row>
    <row r="1067" spans="23:27" ht="15.75">
      <c r="W1067" s="203"/>
      <c r="X1067" s="203"/>
      <c r="Y1067" s="203"/>
      <c r="Z1067" s="203"/>
      <c r="AA1067" s="203"/>
    </row>
    <row r="1068" spans="23:27" ht="15.75">
      <c r="W1068" s="203"/>
      <c r="X1068" s="203"/>
      <c r="Y1068" s="203"/>
      <c r="Z1068" s="203"/>
      <c r="AA1068" s="203"/>
    </row>
    <row r="1069" spans="23:27" ht="15.75">
      <c r="W1069" s="203"/>
      <c r="X1069" s="203"/>
      <c r="Y1069" s="203"/>
      <c r="Z1069" s="203"/>
      <c r="AA1069" s="203"/>
    </row>
    <row r="1070" spans="23:27" ht="15.75">
      <c r="W1070" s="203"/>
      <c r="X1070" s="203"/>
      <c r="Y1070" s="203"/>
      <c r="Z1070" s="203"/>
      <c r="AA1070" s="203"/>
    </row>
    <row r="1071" spans="23:27" ht="15.75">
      <c r="W1071" s="203"/>
      <c r="X1071" s="203"/>
      <c r="Y1071" s="203"/>
      <c r="Z1071" s="203"/>
      <c r="AA1071" s="203"/>
    </row>
    <row r="1072" spans="23:27" ht="15.75">
      <c r="W1072" s="203"/>
      <c r="X1072" s="203"/>
      <c r="Y1072" s="203"/>
      <c r="Z1072" s="203"/>
      <c r="AA1072" s="203"/>
    </row>
    <row r="1073" spans="23:27" ht="15.75">
      <c r="W1073" s="203"/>
      <c r="X1073" s="203"/>
      <c r="Y1073" s="203"/>
      <c r="Z1073" s="203"/>
      <c r="AA1073" s="203"/>
    </row>
    <row r="1074" spans="23:27" ht="15.75">
      <c r="W1074" s="203"/>
      <c r="X1074" s="203"/>
      <c r="Y1074" s="203"/>
      <c r="Z1074" s="203"/>
      <c r="AA1074" s="203"/>
    </row>
    <row r="1075" spans="23:27" ht="15.75">
      <c r="W1075" s="203"/>
      <c r="X1075" s="203"/>
      <c r="Y1075" s="203"/>
      <c r="Z1075" s="203"/>
      <c r="AA1075" s="203"/>
    </row>
    <row r="1076" spans="23:27" ht="15.75">
      <c r="W1076" s="203"/>
      <c r="X1076" s="203"/>
      <c r="Y1076" s="203"/>
      <c r="Z1076" s="203"/>
      <c r="AA1076" s="203"/>
    </row>
    <row r="1077" spans="23:27" ht="15.75">
      <c r="W1077" s="203"/>
      <c r="X1077" s="203"/>
      <c r="Y1077" s="203"/>
      <c r="Z1077" s="203"/>
      <c r="AA1077" s="203"/>
    </row>
    <row r="1078" spans="23:27" ht="15.75">
      <c r="W1078" s="203"/>
      <c r="X1078" s="203"/>
      <c r="Y1078" s="203"/>
      <c r="Z1078" s="203"/>
      <c r="AA1078" s="203"/>
    </row>
    <row r="1079" spans="23:27" ht="15.75">
      <c r="W1079" s="203"/>
      <c r="X1079" s="203"/>
      <c r="Y1079" s="203"/>
      <c r="Z1079" s="203"/>
      <c r="AA1079" s="203"/>
    </row>
    <row r="1080" spans="23:27" ht="15.75">
      <c r="W1080" s="203"/>
      <c r="X1080" s="203"/>
      <c r="Y1080" s="203"/>
      <c r="Z1080" s="203"/>
      <c r="AA1080" s="203"/>
    </row>
    <row r="1081" spans="23:27" ht="15.75">
      <c r="W1081" s="203"/>
      <c r="X1081" s="203"/>
      <c r="Y1081" s="203"/>
      <c r="Z1081" s="203"/>
      <c r="AA1081" s="203"/>
    </row>
    <row r="1082" spans="23:27" ht="15.75">
      <c r="W1082" s="203"/>
      <c r="X1082" s="203"/>
      <c r="Y1082" s="203"/>
      <c r="Z1082" s="203"/>
      <c r="AA1082" s="203"/>
    </row>
    <row r="1083" spans="23:27" ht="15.75">
      <c r="W1083" s="203"/>
      <c r="X1083" s="203"/>
      <c r="Y1083" s="203"/>
      <c r="Z1083" s="203"/>
      <c r="AA1083" s="203"/>
    </row>
    <row r="1084" spans="23:27" ht="15.75">
      <c r="W1084" s="203"/>
      <c r="X1084" s="203"/>
      <c r="Y1084" s="203"/>
      <c r="Z1084" s="203"/>
      <c r="AA1084" s="203"/>
    </row>
    <row r="1085" spans="23:27" ht="15.75">
      <c r="W1085" s="203"/>
      <c r="X1085" s="203"/>
      <c r="Y1085" s="203"/>
      <c r="Z1085" s="203"/>
      <c r="AA1085" s="203"/>
    </row>
    <row r="1086" spans="23:27" ht="15.75">
      <c r="W1086" s="203"/>
      <c r="X1086" s="203"/>
      <c r="Y1086" s="203"/>
      <c r="Z1086" s="203"/>
      <c r="AA1086" s="203"/>
    </row>
    <row r="1087" spans="23:27" ht="15.75">
      <c r="W1087" s="203"/>
      <c r="X1087" s="203"/>
      <c r="Y1087" s="203"/>
      <c r="Z1087" s="203"/>
      <c r="AA1087" s="203"/>
    </row>
    <row r="1088" spans="23:27" ht="15.75">
      <c r="W1088" s="203"/>
      <c r="X1088" s="203"/>
      <c r="Y1088" s="203"/>
      <c r="Z1088" s="203"/>
      <c r="AA1088" s="203"/>
    </row>
    <row r="1089" spans="23:27" ht="15.75">
      <c r="W1089" s="203"/>
      <c r="X1089" s="203"/>
      <c r="Y1089" s="203"/>
      <c r="Z1089" s="203"/>
      <c r="AA1089" s="203"/>
    </row>
    <row r="1090" spans="23:27" ht="15.75">
      <c r="W1090" s="203"/>
      <c r="X1090" s="203"/>
      <c r="Y1090" s="203"/>
      <c r="Z1090" s="203"/>
      <c r="AA1090" s="203"/>
    </row>
    <row r="1091" spans="23:27" ht="15.75">
      <c r="W1091" s="203"/>
      <c r="X1091" s="203"/>
      <c r="Y1091" s="203"/>
      <c r="Z1091" s="203"/>
      <c r="AA1091" s="203"/>
    </row>
    <row r="1092" spans="23:27" ht="15.75">
      <c r="W1092" s="203"/>
      <c r="X1092" s="203"/>
      <c r="Y1092" s="203"/>
      <c r="Z1092" s="203"/>
      <c r="AA1092" s="203"/>
    </row>
    <row r="1093" spans="23:27" ht="15.75">
      <c r="W1093" s="203"/>
      <c r="X1093" s="203"/>
      <c r="Y1093" s="203"/>
      <c r="Z1093" s="203"/>
      <c r="AA1093" s="203"/>
    </row>
    <row r="1094" spans="23:27" ht="15.75">
      <c r="W1094" s="203"/>
      <c r="X1094" s="203"/>
      <c r="Y1094" s="203"/>
      <c r="Z1094" s="203"/>
      <c r="AA1094" s="203"/>
    </row>
    <row r="1095" spans="23:27" ht="15.75">
      <c r="W1095" s="203"/>
      <c r="X1095" s="203"/>
      <c r="Y1095" s="203"/>
      <c r="Z1095" s="203"/>
      <c r="AA1095" s="203"/>
    </row>
    <row r="1096" spans="23:27" ht="15.75">
      <c r="W1096" s="203"/>
      <c r="X1096" s="203"/>
      <c r="Y1096" s="203"/>
      <c r="Z1096" s="203"/>
      <c r="AA1096" s="203"/>
    </row>
    <row r="1097" spans="23:27" ht="15.75">
      <c r="W1097" s="203"/>
      <c r="X1097" s="203"/>
      <c r="Y1097" s="203"/>
      <c r="Z1097" s="203"/>
      <c r="AA1097" s="203"/>
    </row>
    <row r="1098" spans="23:27" ht="15.75">
      <c r="W1098" s="203"/>
      <c r="X1098" s="203"/>
      <c r="Y1098" s="203"/>
      <c r="Z1098" s="203"/>
      <c r="AA1098" s="203"/>
    </row>
    <row r="1099" spans="23:27" ht="15.75">
      <c r="W1099" s="203"/>
      <c r="X1099" s="203"/>
      <c r="Y1099" s="203"/>
      <c r="Z1099" s="203"/>
      <c r="AA1099" s="203"/>
    </row>
    <row r="1100" spans="23:27" ht="15.75">
      <c r="W1100" s="203"/>
      <c r="X1100" s="203"/>
      <c r="Y1100" s="203"/>
      <c r="Z1100" s="203"/>
      <c r="AA1100" s="203"/>
    </row>
    <row r="1101" spans="23:27" ht="15.75">
      <c r="W1101" s="203"/>
      <c r="X1101" s="203"/>
      <c r="Y1101" s="203"/>
      <c r="Z1101" s="203"/>
      <c r="AA1101" s="203"/>
    </row>
    <row r="1102" spans="23:27" ht="15.75">
      <c r="W1102" s="203"/>
      <c r="X1102" s="203"/>
      <c r="Y1102" s="203"/>
      <c r="Z1102" s="203"/>
      <c r="AA1102" s="203"/>
    </row>
    <row r="1103" spans="23:27" ht="15.75">
      <c r="W1103" s="203"/>
      <c r="X1103" s="203"/>
      <c r="Y1103" s="203"/>
      <c r="Z1103" s="203"/>
      <c r="AA1103" s="203"/>
    </row>
    <row r="1104" spans="23:27" ht="15.75">
      <c r="W1104" s="203"/>
      <c r="X1104" s="203"/>
      <c r="Y1104" s="203"/>
      <c r="Z1104" s="203"/>
      <c r="AA1104" s="203"/>
    </row>
    <row r="1105" spans="23:27" ht="15.75">
      <c r="W1105" s="203"/>
      <c r="X1105" s="203"/>
      <c r="Y1105" s="203"/>
      <c r="Z1105" s="203"/>
      <c r="AA1105" s="203"/>
    </row>
    <row r="1106" spans="23:27" ht="15.75">
      <c r="W1106" s="203"/>
      <c r="X1106" s="203"/>
      <c r="Y1106" s="203"/>
      <c r="Z1106" s="203"/>
      <c r="AA1106" s="203"/>
    </row>
    <row r="1107" spans="23:27" ht="15.75">
      <c r="W1107" s="203"/>
      <c r="X1107" s="203"/>
      <c r="Y1107" s="203"/>
      <c r="Z1107" s="203"/>
      <c r="AA1107" s="203"/>
    </row>
    <row r="1108" spans="23:27" ht="15.75">
      <c r="W1108" s="203"/>
      <c r="X1108" s="203"/>
      <c r="Y1108" s="203"/>
      <c r="Z1108" s="203"/>
      <c r="AA1108" s="203"/>
    </row>
    <row r="1109" spans="23:27" ht="15.75">
      <c r="W1109" s="203"/>
      <c r="X1109" s="203"/>
      <c r="Y1109" s="203"/>
      <c r="Z1109" s="203"/>
      <c r="AA1109" s="203"/>
    </row>
    <row r="1110" spans="23:27" ht="15.75">
      <c r="W1110" s="203"/>
      <c r="X1110" s="203"/>
      <c r="Y1110" s="203"/>
      <c r="Z1110" s="203"/>
      <c r="AA1110" s="203"/>
    </row>
    <row r="1111" spans="23:27" ht="15.75">
      <c r="W1111" s="203"/>
      <c r="X1111" s="203"/>
      <c r="Y1111" s="203"/>
      <c r="Z1111" s="203"/>
      <c r="AA1111" s="203"/>
    </row>
    <row r="1112" spans="23:27" ht="15.75">
      <c r="W1112" s="203"/>
      <c r="X1112" s="203"/>
      <c r="Y1112" s="203"/>
      <c r="Z1112" s="203"/>
      <c r="AA1112" s="203"/>
    </row>
    <row r="1113" spans="23:27" ht="15.75">
      <c r="W1113" s="203"/>
      <c r="X1113" s="203"/>
      <c r="Y1113" s="203"/>
      <c r="Z1113" s="203"/>
      <c r="AA1113" s="203"/>
    </row>
    <row r="1114" spans="23:27" ht="15.75">
      <c r="W1114" s="203"/>
      <c r="X1114" s="203"/>
      <c r="Y1114" s="203"/>
      <c r="Z1114" s="203"/>
      <c r="AA1114" s="203"/>
    </row>
    <row r="1115" spans="23:27" ht="15.75">
      <c r="W1115" s="203"/>
      <c r="X1115" s="203"/>
      <c r="Y1115" s="203"/>
      <c r="Z1115" s="203"/>
      <c r="AA1115" s="203"/>
    </row>
    <row r="1116" spans="23:27" ht="15.75">
      <c r="W1116" s="203"/>
      <c r="X1116" s="203"/>
      <c r="Y1116" s="203"/>
      <c r="Z1116" s="203"/>
      <c r="AA1116" s="203"/>
    </row>
    <row r="1117" spans="23:27" ht="15.75">
      <c r="W1117" s="203"/>
      <c r="X1117" s="203"/>
      <c r="Y1117" s="203"/>
      <c r="Z1117" s="203"/>
      <c r="AA1117" s="203"/>
    </row>
    <row r="1118" spans="23:27" ht="15.75">
      <c r="W1118" s="203"/>
      <c r="X1118" s="203"/>
      <c r="Y1118" s="203"/>
      <c r="Z1118" s="203"/>
      <c r="AA1118" s="203"/>
    </row>
    <row r="1119" spans="23:27" ht="15.75">
      <c r="W1119" s="203"/>
      <c r="X1119" s="203"/>
      <c r="Y1119" s="203"/>
      <c r="Z1119" s="203"/>
      <c r="AA1119" s="203"/>
    </row>
    <row r="1120" spans="23:27" ht="15.75">
      <c r="W1120" s="203"/>
      <c r="X1120" s="203"/>
      <c r="Y1120" s="203"/>
      <c r="Z1120" s="203"/>
      <c r="AA1120" s="203"/>
    </row>
    <row r="1121" spans="23:27" ht="15.75">
      <c r="W1121" s="203"/>
      <c r="X1121" s="203"/>
      <c r="Y1121" s="203"/>
      <c r="Z1121" s="203"/>
      <c r="AA1121" s="203"/>
    </row>
    <row r="1122" spans="23:27" ht="15.75">
      <c r="W1122" s="203"/>
      <c r="X1122" s="203"/>
      <c r="Y1122" s="203"/>
      <c r="Z1122" s="203"/>
      <c r="AA1122" s="203"/>
    </row>
    <row r="1123" spans="23:27" ht="15.75">
      <c r="W1123" s="203"/>
      <c r="X1123" s="203"/>
      <c r="Y1123" s="203"/>
      <c r="Z1123" s="203"/>
      <c r="AA1123" s="203"/>
    </row>
    <row r="1124" spans="23:27" ht="15.75">
      <c r="W1124" s="203"/>
      <c r="X1124" s="203"/>
      <c r="Y1124" s="203"/>
      <c r="Z1124" s="203"/>
      <c r="AA1124" s="203"/>
    </row>
    <row r="1125" spans="23:27" ht="15.75">
      <c r="W1125" s="203"/>
      <c r="X1125" s="203"/>
      <c r="Y1125" s="203"/>
      <c r="Z1125" s="203"/>
      <c r="AA1125" s="203"/>
    </row>
    <row r="1126" spans="23:27" ht="15.75">
      <c r="W1126" s="203"/>
      <c r="X1126" s="203"/>
      <c r="Y1126" s="203"/>
      <c r="Z1126" s="203"/>
      <c r="AA1126" s="203"/>
    </row>
    <row r="1127" spans="23:27" ht="15.75">
      <c r="W1127" s="203"/>
      <c r="X1127" s="203"/>
      <c r="Y1127" s="203"/>
      <c r="Z1127" s="203"/>
      <c r="AA1127" s="203"/>
    </row>
    <row r="1128" spans="23:27" ht="15.75">
      <c r="W1128" s="203"/>
      <c r="X1128" s="203"/>
      <c r="Y1128" s="203"/>
      <c r="Z1128" s="203"/>
      <c r="AA1128" s="203"/>
    </row>
    <row r="1129" spans="23:27" ht="15.75">
      <c r="W1129" s="203"/>
      <c r="X1129" s="203"/>
      <c r="Y1129" s="203"/>
      <c r="Z1129" s="203"/>
      <c r="AA1129" s="203"/>
    </row>
    <row r="1130" spans="23:27" ht="15.75">
      <c r="W1130" s="203"/>
      <c r="X1130" s="203"/>
      <c r="Y1130" s="203"/>
      <c r="Z1130" s="203"/>
      <c r="AA1130" s="203"/>
    </row>
    <row r="1131" spans="23:27" ht="15.75">
      <c r="W1131" s="203"/>
      <c r="X1131" s="203"/>
      <c r="Y1131" s="203"/>
      <c r="Z1131" s="203"/>
      <c r="AA1131" s="203"/>
    </row>
    <row r="1132" spans="23:27" ht="15.75">
      <c r="W1132" s="203"/>
      <c r="X1132" s="203"/>
      <c r="Y1132" s="203"/>
      <c r="Z1132" s="203"/>
      <c r="AA1132" s="203"/>
    </row>
    <row r="1133" spans="23:27" ht="15.75">
      <c r="W1133" s="203"/>
      <c r="X1133" s="203"/>
      <c r="Y1133" s="203"/>
      <c r="Z1133" s="203"/>
      <c r="AA1133" s="203"/>
    </row>
    <row r="1134" spans="23:27" ht="15.75">
      <c r="W1134" s="203"/>
      <c r="X1134" s="203"/>
      <c r="Y1134" s="203"/>
      <c r="Z1134" s="203"/>
      <c r="AA1134" s="203"/>
    </row>
    <row r="1135" spans="23:27" ht="15.75">
      <c r="W1135" s="203"/>
      <c r="X1135" s="203"/>
      <c r="Y1135" s="203"/>
      <c r="Z1135" s="203"/>
      <c r="AA1135" s="203"/>
    </row>
    <row r="1136" spans="23:27" ht="15.75">
      <c r="W1136" s="203"/>
      <c r="X1136" s="203"/>
      <c r="Y1136" s="203"/>
      <c r="Z1136" s="203"/>
      <c r="AA1136" s="203"/>
    </row>
    <row r="1137" spans="23:27" ht="15.75">
      <c r="W1137" s="203"/>
      <c r="X1137" s="203"/>
      <c r="Y1137" s="203"/>
      <c r="Z1137" s="203"/>
      <c r="AA1137" s="203"/>
    </row>
    <row r="1138" spans="23:27" ht="15.75">
      <c r="W1138" s="203"/>
      <c r="X1138" s="203"/>
      <c r="Y1138" s="203"/>
      <c r="Z1138" s="203"/>
      <c r="AA1138" s="203"/>
    </row>
    <row r="1139" spans="23:27" ht="15.75">
      <c r="W1139" s="203"/>
      <c r="X1139" s="203"/>
      <c r="Y1139" s="203"/>
      <c r="Z1139" s="203"/>
      <c r="AA1139" s="203"/>
    </row>
    <row r="1140" spans="23:27" ht="15.75">
      <c r="W1140" s="203"/>
      <c r="X1140" s="203"/>
      <c r="Y1140" s="203"/>
      <c r="Z1140" s="203"/>
      <c r="AA1140" s="203"/>
    </row>
    <row r="1141" spans="23:27" ht="15.75">
      <c r="W1141" s="203"/>
      <c r="X1141" s="203"/>
      <c r="Y1141" s="203"/>
      <c r="Z1141" s="203"/>
      <c r="AA1141" s="203"/>
    </row>
    <row r="1142" spans="23:27" ht="15.75">
      <c r="W1142" s="203"/>
      <c r="X1142" s="203"/>
      <c r="Y1142" s="203"/>
      <c r="Z1142" s="203"/>
      <c r="AA1142" s="203"/>
    </row>
    <row r="1143" spans="23:27" ht="15.75">
      <c r="W1143" s="203"/>
      <c r="X1143" s="203"/>
      <c r="Y1143" s="203"/>
      <c r="Z1143" s="203"/>
      <c r="AA1143" s="203"/>
    </row>
    <row r="1144" spans="23:27" ht="15.75">
      <c r="W1144" s="203"/>
      <c r="X1144" s="203"/>
      <c r="Y1144" s="203"/>
      <c r="Z1144" s="203"/>
      <c r="AA1144" s="203"/>
    </row>
    <row r="1145" spans="23:27" ht="15.75">
      <c r="W1145" s="203"/>
      <c r="X1145" s="203"/>
      <c r="Y1145" s="203"/>
      <c r="Z1145" s="203"/>
      <c r="AA1145" s="203"/>
    </row>
    <row r="1146" spans="23:27" ht="15.75">
      <c r="W1146" s="203"/>
      <c r="X1146" s="203"/>
      <c r="Y1146" s="203"/>
      <c r="Z1146" s="203"/>
      <c r="AA1146" s="203"/>
    </row>
    <row r="1147" spans="23:27" ht="15.75">
      <c r="W1147" s="203"/>
      <c r="X1147" s="203"/>
      <c r="Y1147" s="203"/>
      <c r="Z1147" s="203"/>
      <c r="AA1147" s="203"/>
    </row>
    <row r="1148" spans="23:27" ht="15.75">
      <c r="W1148" s="203"/>
      <c r="X1148" s="203"/>
      <c r="Y1148" s="203"/>
      <c r="Z1148" s="203"/>
      <c r="AA1148" s="203"/>
    </row>
    <row r="1149" spans="23:27" ht="15.75">
      <c r="W1149" s="203"/>
      <c r="X1149" s="203"/>
      <c r="Y1149" s="203"/>
      <c r="Z1149" s="203"/>
      <c r="AA1149" s="203"/>
    </row>
    <row r="1150" spans="23:27" ht="15.75">
      <c r="W1150" s="203"/>
      <c r="X1150" s="203"/>
      <c r="Y1150" s="203"/>
      <c r="Z1150" s="203"/>
      <c r="AA1150" s="203"/>
    </row>
    <row r="1151" spans="23:27" ht="15.75">
      <c r="W1151" s="203"/>
      <c r="X1151" s="203"/>
      <c r="Y1151" s="203"/>
      <c r="Z1151" s="203"/>
      <c r="AA1151" s="203"/>
    </row>
    <row r="1152" spans="23:27" ht="15.75">
      <c r="W1152" s="203"/>
      <c r="X1152" s="203"/>
      <c r="Y1152" s="203"/>
      <c r="Z1152" s="203"/>
      <c r="AA1152" s="203"/>
    </row>
    <row r="1153" spans="23:27" ht="15.75">
      <c r="W1153" s="203"/>
      <c r="X1153" s="203"/>
      <c r="Y1153" s="203"/>
      <c r="Z1153" s="203"/>
      <c r="AA1153" s="203"/>
    </row>
    <row r="1154" spans="23:27" ht="15.75">
      <c r="W1154" s="203"/>
      <c r="X1154" s="203"/>
      <c r="Y1154" s="203"/>
      <c r="Z1154" s="203"/>
      <c r="AA1154" s="203"/>
    </row>
    <row r="1155" spans="23:27" ht="15.75">
      <c r="W1155" s="203"/>
      <c r="X1155" s="203"/>
      <c r="Y1155" s="203"/>
      <c r="Z1155" s="203"/>
      <c r="AA1155" s="203"/>
    </row>
    <row r="1156" spans="23:27" ht="15.75">
      <c r="W1156" s="203"/>
      <c r="X1156" s="203"/>
      <c r="Y1156" s="203"/>
      <c r="Z1156" s="203"/>
      <c r="AA1156" s="203"/>
    </row>
    <row r="1157" spans="23:27" ht="15.75">
      <c r="W1157" s="203"/>
      <c r="X1157" s="203"/>
      <c r="Y1157" s="203"/>
      <c r="Z1157" s="203"/>
      <c r="AA1157" s="203"/>
    </row>
    <row r="1158" spans="23:27" ht="15.75">
      <c r="W1158" s="203"/>
      <c r="X1158" s="203"/>
      <c r="Y1158" s="203"/>
      <c r="Z1158" s="203"/>
      <c r="AA1158" s="203"/>
    </row>
    <row r="1159" spans="23:27" ht="15.75">
      <c r="W1159" s="203"/>
      <c r="X1159" s="203"/>
      <c r="Y1159" s="203"/>
      <c r="Z1159" s="203"/>
      <c r="AA1159" s="203"/>
    </row>
    <row r="1160" spans="23:27" ht="15.75">
      <c r="W1160" s="203"/>
      <c r="X1160" s="203"/>
      <c r="Y1160" s="203"/>
      <c r="Z1160" s="203"/>
      <c r="AA1160" s="203"/>
    </row>
    <row r="1161" spans="23:27" ht="15.75">
      <c r="W1161" s="203"/>
      <c r="X1161" s="203"/>
      <c r="Y1161" s="203"/>
      <c r="Z1161" s="203"/>
      <c r="AA1161" s="203"/>
    </row>
    <row r="1162" spans="23:27" ht="15.75">
      <c r="W1162" s="203"/>
      <c r="X1162" s="203"/>
      <c r="Y1162" s="203"/>
      <c r="Z1162" s="203"/>
      <c r="AA1162" s="203"/>
    </row>
    <row r="1163" spans="23:27" ht="15.75">
      <c r="W1163" s="203"/>
      <c r="X1163" s="203"/>
      <c r="Y1163" s="203"/>
      <c r="Z1163" s="203"/>
      <c r="AA1163" s="203"/>
    </row>
    <row r="1164" spans="23:27" ht="15.75">
      <c r="W1164" s="203"/>
      <c r="X1164" s="203"/>
      <c r="Y1164" s="203"/>
      <c r="Z1164" s="203"/>
      <c r="AA1164" s="203"/>
    </row>
    <row r="1165" spans="23:27" ht="15.75">
      <c r="W1165" s="203"/>
      <c r="X1165" s="203"/>
      <c r="Y1165" s="203"/>
      <c r="Z1165" s="203"/>
      <c r="AA1165" s="203"/>
    </row>
    <row r="1166" spans="23:27" ht="15.75">
      <c r="W1166" s="203"/>
      <c r="X1166" s="203"/>
      <c r="Y1166" s="203"/>
      <c r="Z1166" s="203"/>
      <c r="AA1166" s="203"/>
    </row>
    <row r="1167" spans="23:27" ht="15.75">
      <c r="W1167" s="203"/>
      <c r="X1167" s="203"/>
      <c r="Y1167" s="203"/>
      <c r="Z1167" s="203"/>
      <c r="AA1167" s="203"/>
    </row>
    <row r="1168" spans="23:27" ht="15.75">
      <c r="W1168" s="203"/>
      <c r="X1168" s="203"/>
      <c r="Y1168" s="203"/>
      <c r="Z1168" s="203"/>
      <c r="AA1168" s="203"/>
    </row>
    <row r="1169" spans="23:27" ht="15.75">
      <c r="W1169" s="203"/>
      <c r="X1169" s="203"/>
      <c r="Y1169" s="203"/>
      <c r="Z1169" s="203"/>
      <c r="AA1169" s="203"/>
    </row>
    <row r="1170" spans="23:27" ht="15.75">
      <c r="W1170" s="203"/>
      <c r="X1170" s="203"/>
      <c r="Y1170" s="203"/>
      <c r="Z1170" s="203"/>
      <c r="AA1170" s="203"/>
    </row>
    <row r="1171" spans="23:27" ht="15.75">
      <c r="W1171" s="203"/>
      <c r="X1171" s="203"/>
      <c r="Y1171" s="203"/>
      <c r="Z1171" s="203"/>
      <c r="AA1171" s="203"/>
    </row>
    <row r="1172" spans="23:27" ht="15.75">
      <c r="W1172" s="203"/>
      <c r="X1172" s="203"/>
      <c r="Y1172" s="203"/>
      <c r="Z1172" s="203"/>
      <c r="AA1172" s="203"/>
    </row>
    <row r="1173" spans="23:27" ht="15.75">
      <c r="W1173" s="203"/>
      <c r="X1173" s="203"/>
      <c r="Y1173" s="203"/>
      <c r="Z1173" s="203"/>
      <c r="AA1173" s="203"/>
    </row>
    <row r="1174" spans="23:27" ht="15.75">
      <c r="W1174" s="203"/>
      <c r="X1174" s="203"/>
      <c r="Y1174" s="203"/>
      <c r="Z1174" s="203"/>
      <c r="AA1174" s="203"/>
    </row>
    <row r="1175" spans="23:27" ht="15.75">
      <c r="W1175" s="203"/>
      <c r="X1175" s="203"/>
      <c r="Y1175" s="203"/>
      <c r="Z1175" s="203"/>
      <c r="AA1175" s="203"/>
    </row>
    <row r="1176" spans="23:27" ht="15.75">
      <c r="W1176" s="203"/>
      <c r="X1176" s="203"/>
      <c r="Y1176" s="203"/>
      <c r="Z1176" s="203"/>
      <c r="AA1176" s="203"/>
    </row>
    <row r="1177" spans="23:27" ht="15.75">
      <c r="W1177" s="203"/>
      <c r="X1177" s="203"/>
      <c r="Y1177" s="203"/>
      <c r="Z1177" s="203"/>
      <c r="AA1177" s="203"/>
    </row>
    <row r="1178" spans="23:27" ht="15.75">
      <c r="W1178" s="203"/>
      <c r="X1178" s="203"/>
      <c r="Y1178" s="203"/>
      <c r="Z1178" s="203"/>
      <c r="AA1178" s="203"/>
    </row>
    <row r="1179" spans="23:27" ht="15.75">
      <c r="W1179" s="203"/>
      <c r="X1179" s="203"/>
      <c r="Y1179" s="203"/>
      <c r="Z1179" s="203"/>
      <c r="AA1179" s="203"/>
    </row>
    <row r="1180" spans="23:27" ht="15.75">
      <c r="W1180" s="203"/>
      <c r="X1180" s="203"/>
      <c r="Y1180" s="203"/>
      <c r="Z1180" s="203"/>
      <c r="AA1180" s="203"/>
    </row>
    <row r="1181" spans="23:27" ht="15.75">
      <c r="W1181" s="203"/>
      <c r="X1181" s="203"/>
      <c r="Y1181" s="203"/>
      <c r="Z1181" s="203"/>
      <c r="AA1181" s="203"/>
    </row>
    <row r="1182" spans="23:27" ht="15.75">
      <c r="W1182" s="203"/>
      <c r="X1182" s="203"/>
      <c r="Y1182" s="203"/>
      <c r="Z1182" s="203"/>
      <c r="AA1182" s="203"/>
    </row>
    <row r="1183" spans="23:27" ht="15.75">
      <c r="W1183" s="203"/>
      <c r="X1183" s="203"/>
      <c r="Y1183" s="203"/>
      <c r="Z1183" s="203"/>
      <c r="AA1183" s="203"/>
    </row>
    <row r="1184" spans="23:27" ht="15.75">
      <c r="W1184" s="203"/>
      <c r="X1184" s="203"/>
      <c r="Y1184" s="203"/>
      <c r="Z1184" s="203"/>
      <c r="AA1184" s="203"/>
    </row>
    <row r="1185" spans="23:27" ht="15.75">
      <c r="W1185" s="203"/>
      <c r="X1185" s="203"/>
      <c r="Y1185" s="203"/>
      <c r="Z1185" s="203"/>
      <c r="AA1185" s="203"/>
    </row>
    <row r="1186" spans="23:27" ht="15.75">
      <c r="W1186" s="203"/>
      <c r="X1186" s="203"/>
      <c r="Y1186" s="203"/>
      <c r="Z1186" s="203"/>
      <c r="AA1186" s="203"/>
    </row>
    <row r="1187" spans="23:27" ht="15.75">
      <c r="W1187" s="203"/>
      <c r="X1187" s="203"/>
      <c r="Y1187" s="203"/>
      <c r="Z1187" s="203"/>
      <c r="AA1187" s="203"/>
    </row>
    <row r="1188" spans="23:27" ht="15.75">
      <c r="W1188" s="203"/>
      <c r="X1188" s="203"/>
      <c r="Y1188" s="203"/>
      <c r="Z1188" s="203"/>
      <c r="AA1188" s="203"/>
    </row>
    <row r="1189" spans="23:27" ht="15.75">
      <c r="W1189" s="203"/>
      <c r="X1189" s="203"/>
      <c r="Y1189" s="203"/>
      <c r="Z1189" s="203"/>
      <c r="AA1189" s="203"/>
    </row>
    <row r="1190" spans="23:27" ht="15.75">
      <c r="W1190" s="203"/>
      <c r="X1190" s="203"/>
      <c r="Y1190" s="203"/>
      <c r="Z1190" s="203"/>
      <c r="AA1190" s="203"/>
    </row>
    <row r="1191" spans="23:27" ht="15.75">
      <c r="W1191" s="203"/>
      <c r="X1191" s="203"/>
      <c r="Y1191" s="203"/>
      <c r="Z1191" s="203"/>
      <c r="AA1191" s="203"/>
    </row>
    <row r="1192" spans="23:27" ht="15.75">
      <c r="W1192" s="203"/>
      <c r="X1192" s="203"/>
      <c r="Y1192" s="203"/>
      <c r="Z1192" s="203"/>
      <c r="AA1192" s="203"/>
    </row>
    <row r="1193" spans="23:27" ht="15.75">
      <c r="W1193" s="203"/>
      <c r="X1193" s="203"/>
      <c r="Y1193" s="203"/>
      <c r="Z1193" s="203"/>
      <c r="AA1193" s="203"/>
    </row>
    <row r="1194" spans="23:27" ht="15.75">
      <c r="W1194" s="203"/>
      <c r="X1194" s="203"/>
      <c r="Y1194" s="203"/>
      <c r="Z1194" s="203"/>
      <c r="AA1194" s="203"/>
    </row>
    <row r="1195" spans="23:27" ht="15.75">
      <c r="W1195" s="203"/>
      <c r="X1195" s="203"/>
      <c r="Y1195" s="203"/>
      <c r="Z1195" s="203"/>
      <c r="AA1195" s="203"/>
    </row>
    <row r="1196" spans="23:27" ht="15.75">
      <c r="W1196" s="203"/>
      <c r="X1196" s="203"/>
      <c r="Y1196" s="203"/>
      <c r="Z1196" s="203"/>
      <c r="AA1196" s="203"/>
    </row>
    <row r="1197" spans="23:27" ht="15.75">
      <c r="W1197" s="203"/>
      <c r="X1197" s="203"/>
      <c r="Y1197" s="203"/>
      <c r="Z1197" s="203"/>
      <c r="AA1197" s="203"/>
    </row>
    <row r="1198" spans="23:27" ht="15.75">
      <c r="W1198" s="203"/>
      <c r="X1198" s="203"/>
      <c r="Y1198" s="203"/>
      <c r="Z1198" s="203"/>
      <c r="AA1198" s="203"/>
    </row>
    <row r="1199" spans="23:27" ht="15.75">
      <c r="W1199" s="203"/>
      <c r="X1199" s="203"/>
      <c r="Y1199" s="203"/>
      <c r="Z1199" s="203"/>
      <c r="AA1199" s="203"/>
    </row>
    <row r="1200" spans="23:27" ht="15.75">
      <c r="W1200" s="203"/>
      <c r="X1200" s="203"/>
      <c r="Y1200" s="203"/>
      <c r="Z1200" s="203"/>
      <c r="AA1200" s="203"/>
    </row>
    <row r="1201" spans="23:27" ht="15.75">
      <c r="W1201" s="203"/>
      <c r="X1201" s="203"/>
      <c r="Y1201" s="203"/>
      <c r="Z1201" s="203"/>
      <c r="AA1201" s="203"/>
    </row>
    <row r="1202" spans="23:27" ht="15.75">
      <c r="W1202" s="203"/>
      <c r="X1202" s="203"/>
      <c r="Y1202" s="203"/>
      <c r="Z1202" s="203"/>
      <c r="AA1202" s="203"/>
    </row>
    <row r="1203" spans="23:27" ht="15.75">
      <c r="W1203" s="203"/>
      <c r="X1203" s="203"/>
      <c r="Y1203" s="203"/>
      <c r="Z1203" s="203"/>
      <c r="AA1203" s="203"/>
    </row>
    <row r="1204" spans="23:27" ht="15.75">
      <c r="W1204" s="203"/>
      <c r="X1204" s="203"/>
      <c r="Y1204" s="203"/>
      <c r="Z1204" s="203"/>
      <c r="AA1204" s="203"/>
    </row>
    <row r="1205" spans="23:27" ht="15.75">
      <c r="W1205" s="203"/>
      <c r="X1205" s="203"/>
      <c r="Y1205" s="203"/>
      <c r="Z1205" s="203"/>
      <c r="AA1205" s="203"/>
    </row>
    <row r="1206" spans="23:27" ht="15.75">
      <c r="W1206" s="203"/>
      <c r="X1206" s="203"/>
      <c r="Y1206" s="203"/>
      <c r="Z1206" s="203"/>
      <c r="AA1206" s="203"/>
    </row>
    <row r="1207" spans="23:27" ht="15.75">
      <c r="W1207" s="203"/>
      <c r="X1207" s="203"/>
      <c r="Y1207" s="203"/>
      <c r="Z1207" s="203"/>
      <c r="AA1207" s="203"/>
    </row>
    <row r="1208" spans="23:27" ht="15.75">
      <c r="W1208" s="203"/>
      <c r="X1208" s="203"/>
      <c r="Y1208" s="203"/>
      <c r="Z1208" s="203"/>
      <c r="AA1208" s="203"/>
    </row>
    <row r="1209" spans="23:27" ht="15.75">
      <c r="W1209" s="203"/>
      <c r="X1209" s="203"/>
      <c r="Y1209" s="203"/>
      <c r="Z1209" s="203"/>
      <c r="AA1209" s="203"/>
    </row>
    <row r="1210" spans="23:27" ht="15.75">
      <c r="W1210" s="203"/>
      <c r="X1210" s="203"/>
      <c r="Y1210" s="203"/>
      <c r="Z1210" s="203"/>
      <c r="AA1210" s="203"/>
    </row>
    <row r="1211" spans="23:27" ht="15.75">
      <c r="W1211" s="203"/>
      <c r="X1211" s="203"/>
      <c r="Y1211" s="203"/>
      <c r="Z1211" s="203"/>
      <c r="AA1211" s="203"/>
    </row>
    <row r="1212" spans="23:27" ht="15.75">
      <c r="W1212" s="203"/>
      <c r="X1212" s="203"/>
      <c r="Y1212" s="203"/>
      <c r="Z1212" s="203"/>
      <c r="AA1212" s="203"/>
    </row>
    <row r="1213" spans="23:27" ht="15.75">
      <c r="W1213" s="203"/>
      <c r="X1213" s="203"/>
      <c r="Y1213" s="203"/>
      <c r="Z1213" s="203"/>
      <c r="AA1213" s="203"/>
    </row>
    <row r="1214" spans="23:27" ht="15.75">
      <c r="W1214" s="203"/>
      <c r="X1214" s="203"/>
      <c r="Y1214" s="203"/>
      <c r="Z1214" s="203"/>
      <c r="AA1214" s="203"/>
    </row>
    <row r="1215" spans="23:27" ht="15.75">
      <c r="W1215" s="203"/>
      <c r="X1215" s="203"/>
      <c r="Y1215" s="203"/>
      <c r="Z1215" s="203"/>
      <c r="AA1215" s="203"/>
    </row>
    <row r="1216" spans="23:27" ht="15.75">
      <c r="W1216" s="203"/>
      <c r="X1216" s="203"/>
      <c r="Y1216" s="203"/>
      <c r="Z1216" s="203"/>
      <c r="AA1216" s="203"/>
    </row>
    <row r="1217" spans="23:27" ht="15.75">
      <c r="W1217" s="203"/>
      <c r="X1217" s="203"/>
      <c r="Y1217" s="203"/>
      <c r="Z1217" s="203"/>
      <c r="AA1217" s="203"/>
    </row>
    <row r="1218" spans="23:27" ht="15.75">
      <c r="W1218" s="203"/>
      <c r="X1218" s="203"/>
      <c r="Y1218" s="203"/>
      <c r="Z1218" s="203"/>
      <c r="AA1218" s="203"/>
    </row>
    <row r="1219" spans="23:27" ht="15.75">
      <c r="W1219" s="203"/>
      <c r="X1219" s="203"/>
      <c r="Y1219" s="203"/>
      <c r="Z1219" s="203"/>
      <c r="AA1219" s="203"/>
    </row>
    <row r="1220" spans="23:27" ht="15.75">
      <c r="W1220" s="203"/>
      <c r="X1220" s="203"/>
      <c r="Y1220" s="203"/>
      <c r="Z1220" s="203"/>
      <c r="AA1220" s="203"/>
    </row>
    <row r="1221" spans="23:27" ht="15.75">
      <c r="W1221" s="203"/>
      <c r="X1221" s="203"/>
      <c r="Y1221" s="203"/>
      <c r="Z1221" s="203"/>
      <c r="AA1221" s="203"/>
    </row>
    <row r="1222" spans="23:27" ht="15.75">
      <c r="W1222" s="203"/>
      <c r="X1222" s="203"/>
      <c r="Y1222" s="203"/>
      <c r="Z1222" s="203"/>
      <c r="AA1222" s="203"/>
    </row>
    <row r="1223" spans="23:27" ht="15.75">
      <c r="W1223" s="203"/>
      <c r="X1223" s="203"/>
      <c r="Y1223" s="203"/>
      <c r="Z1223" s="203"/>
      <c r="AA1223" s="203"/>
    </row>
    <row r="1224" spans="23:27" ht="15.75">
      <c r="W1224" s="203"/>
      <c r="X1224" s="203"/>
      <c r="Y1224" s="203"/>
      <c r="Z1224" s="203"/>
      <c r="AA1224" s="203"/>
    </row>
    <row r="1225" spans="23:27" ht="15.75">
      <c r="W1225" s="203"/>
      <c r="X1225" s="203"/>
      <c r="Y1225" s="203"/>
      <c r="Z1225" s="203"/>
      <c r="AA1225" s="203"/>
    </row>
    <row r="1226" spans="23:27" ht="15.75">
      <c r="W1226" s="203"/>
      <c r="X1226" s="203"/>
      <c r="Y1226" s="203"/>
      <c r="Z1226" s="203"/>
      <c r="AA1226" s="203"/>
    </row>
    <row r="1227" spans="23:27" ht="15.75">
      <c r="W1227" s="203"/>
      <c r="X1227" s="203"/>
      <c r="Y1227" s="203"/>
      <c r="Z1227" s="203"/>
      <c r="AA1227" s="203"/>
    </row>
    <row r="1228" spans="23:27" ht="15.75">
      <c r="W1228" s="203"/>
      <c r="X1228" s="203"/>
      <c r="Y1228" s="203"/>
      <c r="Z1228" s="203"/>
      <c r="AA1228" s="203"/>
    </row>
    <row r="1229" spans="23:27" ht="15.75">
      <c r="W1229" s="203"/>
      <c r="X1229" s="203"/>
      <c r="Y1229" s="203"/>
      <c r="Z1229" s="203"/>
      <c r="AA1229" s="203"/>
    </row>
    <row r="1230" spans="23:27" ht="15.75">
      <c r="W1230" s="203"/>
      <c r="X1230" s="203"/>
      <c r="Y1230" s="203"/>
      <c r="Z1230" s="203"/>
      <c r="AA1230" s="203"/>
    </row>
    <row r="1231" spans="23:27" ht="15.75">
      <c r="W1231" s="203"/>
      <c r="X1231" s="203"/>
      <c r="Y1231" s="203"/>
      <c r="Z1231" s="203"/>
      <c r="AA1231" s="203"/>
    </row>
    <row r="1232" spans="23:27" ht="15.75">
      <c r="W1232" s="203"/>
      <c r="X1232" s="203"/>
      <c r="Y1232" s="203"/>
      <c r="Z1232" s="203"/>
      <c r="AA1232" s="203"/>
    </row>
    <row r="1233" spans="23:27" ht="15.75">
      <c r="W1233" s="203"/>
      <c r="X1233" s="203"/>
      <c r="Y1233" s="203"/>
      <c r="Z1233" s="203"/>
      <c r="AA1233" s="203"/>
    </row>
    <row r="1234" spans="23:27" ht="15.75">
      <c r="W1234" s="203"/>
      <c r="X1234" s="203"/>
      <c r="Y1234" s="203"/>
      <c r="Z1234" s="203"/>
      <c r="AA1234" s="203"/>
    </row>
    <row r="1235" spans="23:27" ht="15.75">
      <c r="W1235" s="203"/>
      <c r="X1235" s="203"/>
      <c r="Y1235" s="203"/>
      <c r="Z1235" s="203"/>
      <c r="AA1235" s="203"/>
    </row>
    <row r="1236" spans="23:27" ht="15.75">
      <c r="W1236" s="203"/>
      <c r="X1236" s="203"/>
      <c r="Y1236" s="203"/>
      <c r="Z1236" s="203"/>
      <c r="AA1236" s="203"/>
    </row>
    <row r="1237" spans="23:27" ht="15.75">
      <c r="W1237" s="203"/>
      <c r="X1237" s="203"/>
      <c r="Y1237" s="203"/>
      <c r="Z1237" s="203"/>
      <c r="AA1237" s="203"/>
    </row>
    <row r="1238" spans="23:27" ht="15.75">
      <c r="W1238" s="203"/>
      <c r="X1238" s="203"/>
      <c r="Y1238" s="203"/>
      <c r="Z1238" s="203"/>
      <c r="AA1238" s="203"/>
    </row>
    <row r="1239" spans="23:27" ht="15.75">
      <c r="W1239" s="203"/>
      <c r="X1239" s="203"/>
      <c r="Y1239" s="203"/>
      <c r="Z1239" s="203"/>
      <c r="AA1239" s="203"/>
    </row>
    <row r="1240" spans="23:27" ht="15.75">
      <c r="W1240" s="203"/>
      <c r="X1240" s="203"/>
      <c r="Y1240" s="203"/>
      <c r="Z1240" s="203"/>
      <c r="AA1240" s="203"/>
    </row>
    <row r="1241" spans="23:27" ht="15.75">
      <c r="W1241" s="203"/>
      <c r="X1241" s="203"/>
      <c r="Y1241" s="203"/>
      <c r="Z1241" s="203"/>
      <c r="AA1241" s="203"/>
    </row>
    <row r="1242" spans="23:27" ht="15.75">
      <c r="W1242" s="203"/>
      <c r="X1242" s="203"/>
      <c r="Y1242" s="203"/>
      <c r="Z1242" s="203"/>
      <c r="AA1242" s="203"/>
    </row>
    <row r="1243" spans="23:27" ht="15.75">
      <c r="W1243" s="203"/>
      <c r="X1243" s="203"/>
      <c r="Y1243" s="203"/>
      <c r="Z1243" s="203"/>
      <c r="AA1243" s="203"/>
    </row>
    <row r="1244" spans="23:27" ht="15.75">
      <c r="W1244" s="203"/>
      <c r="X1244" s="203"/>
      <c r="Y1244" s="203"/>
      <c r="Z1244" s="203"/>
      <c r="AA1244" s="203"/>
    </row>
    <row r="1245" spans="23:27" ht="15.75">
      <c r="W1245" s="203"/>
      <c r="X1245" s="203"/>
      <c r="Y1245" s="203"/>
      <c r="Z1245" s="203"/>
      <c r="AA1245" s="203"/>
    </row>
    <row r="1246" spans="23:27" ht="15.75">
      <c r="W1246" s="203"/>
      <c r="X1246" s="203"/>
      <c r="Y1246" s="203"/>
      <c r="Z1246" s="203"/>
      <c r="AA1246" s="203"/>
    </row>
    <row r="1247" spans="23:27" ht="15.75">
      <c r="W1247" s="203"/>
      <c r="X1247" s="203"/>
      <c r="Y1247" s="203"/>
      <c r="Z1247" s="203"/>
      <c r="AA1247" s="203"/>
    </row>
    <row r="1248" spans="23:27" ht="15.75">
      <c r="W1248" s="203"/>
      <c r="X1248" s="203"/>
      <c r="Y1248" s="203"/>
      <c r="Z1248" s="203"/>
      <c r="AA1248" s="203"/>
    </row>
    <row r="1249" spans="23:27" ht="15.75">
      <c r="W1249" s="203"/>
      <c r="X1249" s="203"/>
      <c r="Y1249" s="203"/>
      <c r="Z1249" s="203"/>
      <c r="AA1249" s="203"/>
    </row>
    <row r="1250" spans="23:27" ht="15.75">
      <c r="W1250" s="203"/>
      <c r="X1250" s="203"/>
      <c r="Y1250" s="203"/>
      <c r="Z1250" s="203"/>
      <c r="AA1250" s="203"/>
    </row>
    <row r="1251" spans="23:27" ht="15.75">
      <c r="W1251" s="203"/>
      <c r="X1251" s="203"/>
      <c r="Y1251" s="203"/>
      <c r="Z1251" s="203"/>
      <c r="AA1251" s="203"/>
    </row>
    <row r="1252" spans="23:27" ht="15.75">
      <c r="W1252" s="203"/>
      <c r="X1252" s="203"/>
      <c r="Y1252" s="203"/>
      <c r="Z1252" s="203"/>
      <c r="AA1252" s="203"/>
    </row>
    <row r="1253" spans="23:27" ht="15.75">
      <c r="W1253" s="203"/>
      <c r="X1253" s="203"/>
      <c r="Y1253" s="203"/>
      <c r="Z1253" s="203"/>
      <c r="AA1253" s="203"/>
    </row>
    <row r="1254" spans="23:27" ht="15.75">
      <c r="W1254" s="203"/>
      <c r="X1254" s="203"/>
      <c r="Y1254" s="203"/>
      <c r="Z1254" s="203"/>
      <c r="AA1254" s="203"/>
    </row>
    <row r="1255" spans="23:27" ht="15.75">
      <c r="W1255" s="203"/>
      <c r="X1255" s="203"/>
      <c r="Y1255" s="203"/>
      <c r="Z1255" s="203"/>
      <c r="AA1255" s="203"/>
    </row>
    <row r="1256" spans="23:27" ht="15.75">
      <c r="W1256" s="203"/>
      <c r="X1256" s="203"/>
      <c r="Y1256" s="203"/>
      <c r="Z1256" s="203"/>
      <c r="AA1256" s="203"/>
    </row>
    <row r="1257" spans="23:27" ht="15.75">
      <c r="W1257" s="203"/>
      <c r="X1257" s="203"/>
      <c r="Y1257" s="203"/>
      <c r="Z1257" s="203"/>
      <c r="AA1257" s="203"/>
    </row>
    <row r="1258" spans="23:27" ht="15.75">
      <c r="W1258" s="203"/>
      <c r="X1258" s="203"/>
      <c r="Y1258" s="203"/>
      <c r="Z1258" s="203"/>
      <c r="AA1258" s="203"/>
    </row>
    <row r="1259" spans="23:27" ht="15.75">
      <c r="W1259" s="203"/>
      <c r="X1259" s="203"/>
      <c r="Y1259" s="203"/>
      <c r="Z1259" s="203"/>
      <c r="AA1259" s="203"/>
    </row>
    <row r="1260" spans="23:27" ht="15.75">
      <c r="W1260" s="203"/>
      <c r="X1260" s="203"/>
      <c r="Y1260" s="203"/>
      <c r="Z1260" s="203"/>
      <c r="AA1260" s="203"/>
    </row>
    <row r="1261" spans="23:27" ht="15.75">
      <c r="W1261" s="203"/>
      <c r="X1261" s="203"/>
      <c r="Y1261" s="203"/>
      <c r="Z1261" s="203"/>
      <c r="AA1261" s="203"/>
    </row>
    <row r="1262" spans="23:27" ht="15.75">
      <c r="W1262" s="203"/>
      <c r="X1262" s="203"/>
      <c r="Y1262" s="203"/>
      <c r="Z1262" s="203"/>
      <c r="AA1262" s="203"/>
    </row>
    <row r="1263" spans="23:27" ht="15.75">
      <c r="W1263" s="203"/>
      <c r="X1263" s="203"/>
      <c r="Y1263" s="203"/>
      <c r="Z1263" s="203"/>
      <c r="AA1263" s="203"/>
    </row>
    <row r="1264" spans="23:27" ht="15.75">
      <c r="W1264" s="203"/>
      <c r="X1264" s="203"/>
      <c r="Y1264" s="203"/>
      <c r="Z1264" s="203"/>
      <c r="AA1264" s="203"/>
    </row>
    <row r="1265" spans="23:27" ht="15.75">
      <c r="W1265" s="203"/>
      <c r="X1265" s="203"/>
      <c r="Y1265" s="203"/>
      <c r="Z1265" s="203"/>
      <c r="AA1265" s="203"/>
    </row>
    <row r="1266" spans="23:27" ht="15.75">
      <c r="W1266" s="203"/>
      <c r="X1266" s="203"/>
      <c r="Y1266" s="203"/>
      <c r="Z1266" s="203"/>
      <c r="AA1266" s="203"/>
    </row>
    <row r="1267" spans="23:27" ht="15.75">
      <c r="W1267" s="203"/>
      <c r="X1267" s="203"/>
      <c r="Y1267" s="203"/>
      <c r="Z1267" s="203"/>
      <c r="AA1267" s="203"/>
    </row>
    <row r="1268" spans="23:27" ht="15.75">
      <c r="W1268" s="203"/>
      <c r="X1268" s="203"/>
      <c r="Y1268" s="203"/>
      <c r="Z1268" s="203"/>
      <c r="AA1268" s="203"/>
    </row>
    <row r="1269" spans="23:27" ht="15.75">
      <c r="W1269" s="203"/>
      <c r="X1269" s="203"/>
      <c r="Y1269" s="203"/>
      <c r="Z1269" s="203"/>
      <c r="AA1269" s="203"/>
    </row>
    <row r="1270" spans="23:27" ht="15.75">
      <c r="W1270" s="203"/>
      <c r="X1270" s="203"/>
      <c r="Y1270" s="203"/>
      <c r="Z1270" s="203"/>
      <c r="AA1270" s="203"/>
    </row>
    <row r="1271" spans="23:27" ht="15.75">
      <c r="W1271" s="203"/>
      <c r="X1271" s="203"/>
      <c r="Y1271" s="203"/>
      <c r="Z1271" s="203"/>
      <c r="AA1271" s="203"/>
    </row>
    <row r="1272" spans="23:27" ht="15.75">
      <c r="W1272" s="203"/>
      <c r="X1272" s="203"/>
      <c r="Y1272" s="203"/>
      <c r="Z1272" s="203"/>
      <c r="AA1272" s="203"/>
    </row>
    <row r="1273" spans="23:27" ht="15.75">
      <c r="W1273" s="203"/>
      <c r="X1273" s="203"/>
      <c r="Y1273" s="203"/>
      <c r="Z1273" s="203"/>
      <c r="AA1273" s="203"/>
    </row>
    <row r="1274" spans="23:27" ht="15.75">
      <c r="W1274" s="203"/>
      <c r="X1274" s="203"/>
      <c r="Y1274" s="203"/>
      <c r="Z1274" s="203"/>
      <c r="AA1274" s="203"/>
    </row>
    <row r="1275" spans="23:27" ht="15.75">
      <c r="W1275" s="203"/>
      <c r="X1275" s="203"/>
      <c r="Y1275" s="203"/>
      <c r="Z1275" s="203"/>
      <c r="AA1275" s="203"/>
    </row>
    <row r="1276" spans="23:27" ht="15.75">
      <c r="W1276" s="203"/>
      <c r="X1276" s="203"/>
      <c r="Y1276" s="203"/>
      <c r="Z1276" s="203"/>
      <c r="AA1276" s="203"/>
    </row>
    <row r="1277" spans="23:27" ht="15.75">
      <c r="W1277" s="203"/>
      <c r="X1277" s="203"/>
      <c r="Y1277" s="203"/>
      <c r="Z1277" s="203"/>
      <c r="AA1277" s="203"/>
    </row>
    <row r="1278" spans="23:27" ht="15.75">
      <c r="W1278" s="203"/>
      <c r="X1278" s="203"/>
      <c r="Y1278" s="203"/>
      <c r="Z1278" s="203"/>
      <c r="AA1278" s="203"/>
    </row>
    <row r="1279" spans="23:27" ht="15.75">
      <c r="W1279" s="203"/>
      <c r="X1279" s="203"/>
      <c r="Y1279" s="203"/>
      <c r="Z1279" s="203"/>
      <c r="AA1279" s="203"/>
    </row>
    <row r="1280" spans="23:27" ht="15.75">
      <c r="W1280" s="203"/>
      <c r="X1280" s="203"/>
      <c r="Y1280" s="203"/>
      <c r="Z1280" s="203"/>
      <c r="AA1280" s="203"/>
    </row>
    <row r="1281" spans="23:27" ht="15.75">
      <c r="W1281" s="203"/>
      <c r="X1281" s="203"/>
      <c r="Y1281" s="203"/>
      <c r="Z1281" s="203"/>
      <c r="AA1281" s="203"/>
    </row>
    <row r="1282" spans="23:27" ht="15.75">
      <c r="W1282" s="203"/>
      <c r="X1282" s="203"/>
      <c r="Y1282" s="203"/>
      <c r="Z1282" s="203"/>
      <c r="AA1282" s="203"/>
    </row>
    <row r="1283" spans="23:27" ht="15.75">
      <c r="W1283" s="203"/>
      <c r="X1283" s="203"/>
      <c r="Y1283" s="203"/>
      <c r="Z1283" s="203"/>
      <c r="AA1283" s="203"/>
    </row>
    <row r="1284" spans="23:27" ht="15.75">
      <c r="W1284" s="203"/>
      <c r="X1284" s="203"/>
      <c r="Y1284" s="203"/>
      <c r="Z1284" s="203"/>
      <c r="AA1284" s="203"/>
    </row>
    <row r="1285" spans="23:27" ht="15.75">
      <c r="W1285" s="203"/>
      <c r="X1285" s="203"/>
      <c r="Y1285" s="203"/>
      <c r="Z1285" s="203"/>
      <c r="AA1285" s="203"/>
    </row>
    <row r="1286" spans="23:27" ht="15.75">
      <c r="W1286" s="203"/>
      <c r="X1286" s="203"/>
      <c r="Y1286" s="203"/>
      <c r="Z1286" s="203"/>
      <c r="AA1286" s="203"/>
    </row>
    <row r="1287" spans="23:27" ht="15.75">
      <c r="W1287" s="203"/>
      <c r="X1287" s="203"/>
      <c r="Y1287" s="203"/>
      <c r="Z1287" s="203"/>
      <c r="AA1287" s="203"/>
    </row>
    <row r="1288" spans="23:27" ht="15.75">
      <c r="W1288" s="203"/>
      <c r="X1288" s="203"/>
      <c r="Y1288" s="203"/>
      <c r="Z1288" s="203"/>
      <c r="AA1288" s="203"/>
    </row>
    <row r="1289" spans="23:27" ht="15.75">
      <c r="W1289" s="203"/>
      <c r="X1289" s="203"/>
      <c r="Y1289" s="203"/>
      <c r="Z1289" s="203"/>
      <c r="AA1289" s="203"/>
    </row>
    <row r="1290" spans="23:27" ht="15.75">
      <c r="W1290" s="203"/>
      <c r="X1290" s="203"/>
      <c r="Y1290" s="203"/>
      <c r="Z1290" s="203"/>
      <c r="AA1290" s="203"/>
    </row>
    <row r="1291" spans="23:27" ht="15.75">
      <c r="W1291" s="203"/>
      <c r="X1291" s="203"/>
      <c r="Y1291" s="203"/>
      <c r="Z1291" s="203"/>
      <c r="AA1291" s="203"/>
    </row>
    <row r="1292" spans="23:27" ht="15.75">
      <c r="W1292" s="203"/>
      <c r="X1292" s="203"/>
      <c r="Y1292" s="203"/>
      <c r="Z1292" s="203"/>
      <c r="AA1292" s="203"/>
    </row>
    <row r="1293" spans="23:27" ht="15.75">
      <c r="W1293" s="203"/>
      <c r="X1293" s="203"/>
      <c r="Y1293" s="203"/>
      <c r="Z1293" s="203"/>
      <c r="AA1293" s="203"/>
    </row>
    <row r="1294" spans="23:27" ht="15.75">
      <c r="W1294" s="203"/>
      <c r="X1294" s="203"/>
      <c r="Y1294" s="203"/>
      <c r="Z1294" s="203"/>
      <c r="AA1294" s="203"/>
    </row>
    <row r="1295" spans="23:27" ht="15.75">
      <c r="W1295" s="203"/>
      <c r="X1295" s="203"/>
      <c r="Y1295" s="203"/>
      <c r="Z1295" s="203"/>
      <c r="AA1295" s="203"/>
    </row>
    <row r="1296" spans="23:27" ht="15.75">
      <c r="W1296" s="203"/>
      <c r="X1296" s="203"/>
      <c r="Y1296" s="203"/>
      <c r="Z1296" s="203"/>
      <c r="AA1296" s="203"/>
    </row>
    <row r="1297" spans="23:27" ht="15.75">
      <c r="W1297" s="203"/>
      <c r="X1297" s="203"/>
      <c r="Y1297" s="203"/>
      <c r="Z1297" s="203"/>
      <c r="AA1297" s="203"/>
    </row>
    <row r="1298" spans="23:27" ht="15.75">
      <c r="W1298" s="203"/>
      <c r="X1298" s="203"/>
      <c r="Y1298" s="203"/>
      <c r="Z1298" s="203"/>
      <c r="AA1298" s="203"/>
    </row>
    <row r="1299" spans="23:27" ht="15.75">
      <c r="W1299" s="203"/>
      <c r="X1299" s="203"/>
      <c r="Y1299" s="203"/>
      <c r="Z1299" s="203"/>
      <c r="AA1299" s="203"/>
    </row>
    <row r="1300" spans="23:27" ht="15.75">
      <c r="W1300" s="203"/>
      <c r="X1300" s="203"/>
      <c r="Y1300" s="203"/>
      <c r="Z1300" s="203"/>
      <c r="AA1300" s="203"/>
    </row>
    <row r="1301" spans="23:27" ht="15.75">
      <c r="W1301" s="203"/>
      <c r="X1301" s="203"/>
      <c r="Y1301" s="203"/>
      <c r="Z1301" s="203"/>
      <c r="AA1301" s="203"/>
    </row>
    <row r="1302" spans="23:27" ht="15.75">
      <c r="W1302" s="203"/>
      <c r="X1302" s="203"/>
      <c r="Y1302" s="203"/>
      <c r="Z1302" s="203"/>
      <c r="AA1302" s="203"/>
    </row>
    <row r="1303" spans="23:27" ht="15.75">
      <c r="W1303" s="203"/>
      <c r="X1303" s="203"/>
      <c r="Y1303" s="203"/>
      <c r="Z1303" s="203"/>
      <c r="AA1303" s="203"/>
    </row>
    <row r="1304" spans="23:27" ht="15.75">
      <c r="W1304" s="203"/>
      <c r="X1304" s="203"/>
      <c r="Y1304" s="203"/>
      <c r="Z1304" s="203"/>
      <c r="AA1304" s="203"/>
    </row>
    <row r="1305" spans="23:27" ht="15.75">
      <c r="W1305" s="203"/>
      <c r="X1305" s="203"/>
      <c r="Y1305" s="203"/>
      <c r="Z1305" s="203"/>
      <c r="AA1305" s="203"/>
    </row>
    <row r="1306" spans="23:27" ht="15.75">
      <c r="W1306" s="203"/>
      <c r="X1306" s="203"/>
      <c r="Y1306" s="203"/>
      <c r="Z1306" s="203"/>
      <c r="AA1306" s="203"/>
    </row>
    <row r="1307" spans="23:27" ht="15.75">
      <c r="W1307" s="203"/>
      <c r="X1307" s="203"/>
      <c r="Y1307" s="203"/>
      <c r="Z1307" s="203"/>
      <c r="AA1307" s="203"/>
    </row>
    <row r="1308" spans="23:27" ht="15.75">
      <c r="W1308" s="203"/>
      <c r="X1308" s="203"/>
      <c r="Y1308" s="203"/>
      <c r="Z1308" s="203"/>
      <c r="AA1308" s="203"/>
    </row>
    <row r="1309" spans="23:27" ht="15.75">
      <c r="W1309" s="203"/>
      <c r="X1309" s="203"/>
      <c r="Y1309" s="203"/>
      <c r="Z1309" s="203"/>
      <c r="AA1309" s="203"/>
    </row>
    <row r="1310" spans="23:27" ht="15.75">
      <c r="W1310" s="203"/>
      <c r="X1310" s="203"/>
      <c r="Y1310" s="203"/>
      <c r="Z1310" s="203"/>
      <c r="AA1310" s="203"/>
    </row>
    <row r="1311" spans="23:27" ht="15.75">
      <c r="W1311" s="203"/>
      <c r="X1311" s="203"/>
      <c r="Y1311" s="203"/>
      <c r="Z1311" s="203"/>
      <c r="AA1311" s="203"/>
    </row>
    <row r="1312" spans="23:27" ht="15.75">
      <c r="W1312" s="203"/>
      <c r="X1312" s="203"/>
      <c r="Y1312" s="203"/>
      <c r="Z1312" s="203"/>
      <c r="AA1312" s="203"/>
    </row>
    <row r="1313" spans="23:27" ht="15.75">
      <c r="W1313" s="203"/>
      <c r="X1313" s="203"/>
      <c r="Y1313" s="203"/>
      <c r="Z1313" s="203"/>
      <c r="AA1313" s="203"/>
    </row>
    <row r="1314" spans="23:27" ht="15.75">
      <c r="W1314" s="203"/>
      <c r="X1314" s="203"/>
      <c r="Y1314" s="203"/>
      <c r="Z1314" s="203"/>
      <c r="AA1314" s="203"/>
    </row>
    <row r="1315" spans="23:27" ht="15.75">
      <c r="W1315" s="203"/>
      <c r="X1315" s="203"/>
      <c r="Y1315" s="203"/>
      <c r="Z1315" s="203"/>
      <c r="AA1315" s="203"/>
    </row>
    <row r="1316" spans="23:27" ht="15.75">
      <c r="W1316" s="203"/>
      <c r="X1316" s="203"/>
      <c r="Y1316" s="203"/>
      <c r="Z1316" s="203"/>
      <c r="AA1316" s="203"/>
    </row>
    <row r="1317" spans="23:27" ht="15.75">
      <c r="W1317" s="203"/>
      <c r="X1317" s="203"/>
      <c r="Y1317" s="203"/>
      <c r="Z1317" s="203"/>
      <c r="AA1317" s="203"/>
    </row>
    <row r="1318" spans="23:27" ht="15.75">
      <c r="W1318" s="203"/>
      <c r="X1318" s="203"/>
      <c r="Y1318" s="203"/>
      <c r="Z1318" s="203"/>
      <c r="AA1318" s="203"/>
    </row>
    <row r="1319" spans="23:27" ht="15.75">
      <c r="W1319" s="203"/>
      <c r="X1319" s="203"/>
      <c r="Y1319" s="203"/>
      <c r="Z1319" s="203"/>
      <c r="AA1319" s="203"/>
    </row>
    <row r="1320" spans="23:27" ht="15.75">
      <c r="W1320" s="203"/>
      <c r="X1320" s="203"/>
      <c r="Y1320" s="203"/>
      <c r="Z1320" s="203"/>
      <c r="AA1320" s="203"/>
    </row>
    <row r="1321" spans="23:27" ht="15.75">
      <c r="W1321" s="203"/>
      <c r="X1321" s="203"/>
      <c r="Y1321" s="203"/>
      <c r="Z1321" s="203"/>
      <c r="AA1321" s="203"/>
    </row>
    <row r="1322" spans="23:27" ht="15.75">
      <c r="W1322" s="203"/>
      <c r="X1322" s="203"/>
      <c r="Y1322" s="203"/>
      <c r="Z1322" s="203"/>
      <c r="AA1322" s="203"/>
    </row>
    <row r="1323" spans="23:27" ht="15.75">
      <c r="W1323" s="203"/>
      <c r="X1323" s="203"/>
      <c r="Y1323" s="203"/>
      <c r="Z1323" s="203"/>
      <c r="AA1323" s="203"/>
    </row>
    <row r="1324" spans="23:27" ht="15.75">
      <c r="W1324" s="203"/>
      <c r="X1324" s="203"/>
      <c r="Y1324" s="203"/>
      <c r="Z1324" s="203"/>
      <c r="AA1324" s="203"/>
    </row>
    <row r="1325" spans="23:27" ht="15.75">
      <c r="W1325" s="203"/>
      <c r="X1325" s="203"/>
      <c r="Y1325" s="203"/>
      <c r="Z1325" s="203"/>
      <c r="AA1325" s="203"/>
    </row>
    <row r="1326" spans="23:27" ht="15.75">
      <c r="W1326" s="203"/>
      <c r="X1326" s="203"/>
      <c r="Y1326" s="203"/>
      <c r="Z1326" s="203"/>
      <c r="AA1326" s="203"/>
    </row>
    <row r="1327" spans="23:27" ht="15.75">
      <c r="W1327" s="203"/>
      <c r="X1327" s="203"/>
      <c r="Y1327" s="203"/>
      <c r="Z1327" s="203"/>
      <c r="AA1327" s="203"/>
    </row>
    <row r="1328" spans="23:27" ht="15.75">
      <c r="W1328" s="203"/>
      <c r="X1328" s="203"/>
      <c r="Y1328" s="203"/>
      <c r="Z1328" s="203"/>
      <c r="AA1328" s="203"/>
    </row>
    <row r="1329" spans="23:27" ht="15.75">
      <c r="W1329" s="203"/>
      <c r="X1329" s="203"/>
      <c r="Y1329" s="203"/>
      <c r="Z1329" s="203"/>
      <c r="AA1329" s="203"/>
    </row>
    <row r="1330" spans="23:27" ht="15.75">
      <c r="W1330" s="203"/>
      <c r="X1330" s="203"/>
      <c r="Y1330" s="203"/>
      <c r="Z1330" s="203"/>
      <c r="AA1330" s="203"/>
    </row>
    <row r="1331" spans="23:27" ht="15.75">
      <c r="W1331" s="203"/>
      <c r="X1331" s="203"/>
      <c r="Y1331" s="203"/>
      <c r="Z1331" s="203"/>
      <c r="AA1331" s="203"/>
    </row>
    <row r="1332" spans="23:27" ht="15.75">
      <c r="W1332" s="203"/>
      <c r="X1332" s="203"/>
      <c r="Y1332" s="203"/>
      <c r="Z1332" s="203"/>
      <c r="AA1332" s="203"/>
    </row>
    <row r="1333" spans="23:27" ht="15.75">
      <c r="W1333" s="203"/>
      <c r="X1333" s="203"/>
      <c r="Y1333" s="203"/>
      <c r="Z1333" s="203"/>
      <c r="AA1333" s="203"/>
    </row>
    <row r="1334" spans="23:27" ht="15.75">
      <c r="W1334" s="203"/>
      <c r="X1334" s="203"/>
      <c r="Y1334" s="203"/>
      <c r="Z1334" s="203"/>
      <c r="AA1334" s="203"/>
    </row>
    <row r="1335" spans="23:27" ht="15.75">
      <c r="W1335" s="203"/>
      <c r="X1335" s="203"/>
      <c r="Y1335" s="203"/>
      <c r="Z1335" s="203"/>
      <c r="AA1335" s="203"/>
    </row>
    <row r="1336" spans="23:27" ht="15.75">
      <c r="W1336" s="203"/>
      <c r="X1336" s="203"/>
      <c r="Y1336" s="203"/>
      <c r="Z1336" s="203"/>
      <c r="AA1336" s="203"/>
    </row>
    <row r="1337" spans="23:27" ht="15.75">
      <c r="W1337" s="203"/>
      <c r="X1337" s="203"/>
      <c r="Y1337" s="203"/>
      <c r="Z1337" s="203"/>
      <c r="AA1337" s="203"/>
    </row>
    <row r="1338" spans="23:27" ht="15.75">
      <c r="W1338" s="203"/>
      <c r="X1338" s="203"/>
      <c r="Y1338" s="203"/>
      <c r="Z1338" s="203"/>
      <c r="AA1338" s="203"/>
    </row>
    <row r="1339" spans="23:27" ht="15.75">
      <c r="W1339" s="203"/>
      <c r="X1339" s="203"/>
      <c r="Y1339" s="203"/>
      <c r="Z1339" s="203"/>
      <c r="AA1339" s="203"/>
    </row>
    <row r="1340" spans="23:27" ht="15.75">
      <c r="W1340" s="203"/>
      <c r="X1340" s="203"/>
      <c r="Y1340" s="203"/>
      <c r="Z1340" s="203"/>
      <c r="AA1340" s="203"/>
    </row>
    <row r="1341" spans="23:27" ht="15.75">
      <c r="W1341" s="203"/>
      <c r="X1341" s="203"/>
      <c r="Y1341" s="203"/>
      <c r="Z1341" s="203"/>
      <c r="AA1341" s="203"/>
    </row>
    <row r="1342" spans="23:27" ht="15.75">
      <c r="W1342" s="203"/>
      <c r="X1342" s="203"/>
      <c r="Y1342" s="203"/>
      <c r="Z1342" s="203"/>
      <c r="AA1342" s="203"/>
    </row>
    <row r="1343" spans="23:27" ht="15.75">
      <c r="W1343" s="203"/>
      <c r="X1343" s="203"/>
      <c r="Y1343" s="203"/>
      <c r="Z1343" s="203"/>
      <c r="AA1343" s="203"/>
    </row>
    <row r="1344" spans="23:27" ht="15.75">
      <c r="W1344" s="203"/>
      <c r="X1344" s="203"/>
      <c r="Y1344" s="203"/>
      <c r="Z1344" s="203"/>
      <c r="AA1344" s="203"/>
    </row>
    <row r="1345" spans="23:27" ht="15.75">
      <c r="W1345" s="203"/>
      <c r="X1345" s="203"/>
      <c r="Y1345" s="203"/>
      <c r="Z1345" s="203"/>
      <c r="AA1345" s="203"/>
    </row>
    <row r="1346" spans="23:27" ht="15.75">
      <c r="W1346" s="203"/>
      <c r="X1346" s="203"/>
      <c r="Y1346" s="203"/>
      <c r="Z1346" s="203"/>
      <c r="AA1346" s="203"/>
    </row>
    <row r="1347" spans="23:27" ht="15.75">
      <c r="W1347" s="203"/>
      <c r="X1347" s="203"/>
      <c r="Y1347" s="203"/>
      <c r="Z1347" s="203"/>
      <c r="AA1347" s="203"/>
    </row>
    <row r="1348" spans="23:27" ht="15.75">
      <c r="W1348" s="203"/>
      <c r="X1348" s="203"/>
      <c r="Y1348" s="203"/>
      <c r="Z1348" s="203"/>
      <c r="AA1348" s="203"/>
    </row>
    <row r="1349" spans="23:27" ht="15.75">
      <c r="W1349" s="203"/>
      <c r="X1349" s="203"/>
      <c r="Y1349" s="203"/>
      <c r="Z1349" s="203"/>
      <c r="AA1349" s="203"/>
    </row>
    <row r="1350" spans="23:27" ht="15.75">
      <c r="W1350" s="203"/>
      <c r="X1350" s="203"/>
      <c r="Y1350" s="203"/>
      <c r="Z1350" s="203"/>
      <c r="AA1350" s="203"/>
    </row>
    <row r="1351" spans="23:27" ht="15.75">
      <c r="W1351" s="203"/>
      <c r="X1351" s="203"/>
      <c r="Y1351" s="203"/>
      <c r="Z1351" s="203"/>
      <c r="AA1351" s="203"/>
    </row>
    <row r="1352" spans="23:27" ht="15.75">
      <c r="W1352" s="203"/>
      <c r="X1352" s="203"/>
      <c r="Y1352" s="203"/>
      <c r="Z1352" s="203"/>
      <c r="AA1352" s="203"/>
    </row>
    <row r="1353" spans="23:27" ht="15.75">
      <c r="W1353" s="203"/>
      <c r="X1353" s="203"/>
      <c r="Y1353" s="203"/>
      <c r="Z1353" s="203"/>
      <c r="AA1353" s="203"/>
    </row>
    <row r="1354" spans="23:27" ht="15.75">
      <c r="W1354" s="203"/>
      <c r="X1354" s="203"/>
      <c r="Y1354" s="203"/>
      <c r="Z1354" s="203"/>
      <c r="AA1354" s="203"/>
    </row>
    <row r="1355" spans="23:27" ht="15.75">
      <c r="W1355" s="203"/>
      <c r="X1355" s="203"/>
      <c r="Y1355" s="203"/>
      <c r="Z1355" s="203"/>
      <c r="AA1355" s="203"/>
    </row>
    <row r="1356" spans="23:27" ht="15.75">
      <c r="W1356" s="203"/>
      <c r="X1356" s="203"/>
      <c r="Y1356" s="203"/>
      <c r="Z1356" s="203"/>
      <c r="AA1356" s="203"/>
    </row>
    <row r="1357" spans="23:27" ht="15.75">
      <c r="W1357" s="203"/>
      <c r="X1357" s="203"/>
      <c r="Y1357" s="203"/>
      <c r="Z1357" s="203"/>
      <c r="AA1357" s="203"/>
    </row>
    <row r="1358" spans="23:27" ht="15.75">
      <c r="W1358" s="203"/>
      <c r="X1358" s="203"/>
      <c r="Y1358" s="203"/>
      <c r="Z1358" s="203"/>
      <c r="AA1358" s="203"/>
    </row>
    <row r="1359" spans="23:27" ht="15.75">
      <c r="W1359" s="203"/>
      <c r="X1359" s="203"/>
      <c r="Y1359" s="203"/>
      <c r="Z1359" s="203"/>
      <c r="AA1359" s="203"/>
    </row>
    <row r="1360" spans="23:27" ht="15.75">
      <c r="W1360" s="203"/>
      <c r="X1360" s="203"/>
      <c r="Y1360" s="203"/>
      <c r="Z1360" s="203"/>
      <c r="AA1360" s="203"/>
    </row>
    <row r="1361" spans="23:27" ht="15.75">
      <c r="W1361" s="203"/>
      <c r="X1361" s="203"/>
      <c r="Y1361" s="203"/>
      <c r="Z1361" s="203"/>
      <c r="AA1361" s="203"/>
    </row>
    <row r="1362" spans="23:27" ht="15.75">
      <c r="W1362" s="203"/>
      <c r="X1362" s="203"/>
      <c r="Y1362" s="203"/>
      <c r="Z1362" s="203"/>
      <c r="AA1362" s="203"/>
    </row>
    <row r="1363" spans="23:27" ht="15.75">
      <c r="W1363" s="203"/>
      <c r="X1363" s="203"/>
      <c r="Y1363" s="203"/>
      <c r="Z1363" s="203"/>
      <c r="AA1363" s="203"/>
    </row>
    <row r="1364" spans="23:27" ht="15.75">
      <c r="W1364" s="203"/>
      <c r="X1364" s="203"/>
      <c r="Y1364" s="203"/>
      <c r="Z1364" s="203"/>
      <c r="AA1364" s="203"/>
    </row>
    <row r="1365" spans="23:27" ht="15.75">
      <c r="W1365" s="203"/>
      <c r="X1365" s="203"/>
      <c r="Y1365" s="203"/>
      <c r="Z1365" s="203"/>
      <c r="AA1365" s="203"/>
    </row>
    <row r="1366" spans="23:27" ht="15.75">
      <c r="W1366" s="203"/>
      <c r="X1366" s="203"/>
      <c r="Y1366" s="203"/>
      <c r="Z1366" s="203"/>
      <c r="AA1366" s="203"/>
    </row>
    <row r="1367" spans="23:27" ht="15.75">
      <c r="W1367" s="203"/>
      <c r="X1367" s="203"/>
      <c r="Y1367" s="203"/>
      <c r="Z1367" s="203"/>
      <c r="AA1367" s="203"/>
    </row>
    <row r="1368" spans="23:27" ht="15.75">
      <c r="W1368" s="203"/>
      <c r="X1368" s="203"/>
      <c r="Y1368" s="203"/>
      <c r="Z1368" s="203"/>
      <c r="AA1368" s="203"/>
    </row>
    <row r="1369" spans="23:27" ht="15.75">
      <c r="W1369" s="203"/>
      <c r="X1369" s="203"/>
      <c r="Y1369" s="203"/>
      <c r="Z1369" s="203"/>
      <c r="AA1369" s="203"/>
    </row>
    <row r="1370" spans="23:27" ht="15.75">
      <c r="W1370" s="203"/>
      <c r="X1370" s="203"/>
      <c r="Y1370" s="203"/>
      <c r="Z1370" s="203"/>
      <c r="AA1370" s="203"/>
    </row>
    <row r="1371" spans="23:27" ht="15.75">
      <c r="W1371" s="203"/>
      <c r="X1371" s="203"/>
      <c r="Y1371" s="203"/>
      <c r="Z1371" s="203"/>
      <c r="AA1371" s="203"/>
    </row>
    <row r="1372" spans="23:27" ht="15.75">
      <c r="W1372" s="203"/>
      <c r="X1372" s="203"/>
      <c r="Y1372" s="203"/>
      <c r="Z1372" s="203"/>
      <c r="AA1372" s="203"/>
    </row>
    <row r="1373" spans="23:27" ht="15.75">
      <c r="W1373" s="203"/>
      <c r="X1373" s="203"/>
      <c r="Y1373" s="203"/>
      <c r="Z1373" s="203"/>
      <c r="AA1373" s="203"/>
    </row>
    <row r="1374" spans="23:27" ht="15.75">
      <c r="W1374" s="203"/>
      <c r="X1374" s="203"/>
      <c r="Y1374" s="203"/>
      <c r="Z1374" s="203"/>
      <c r="AA1374" s="203"/>
    </row>
    <row r="1375" spans="23:27" ht="15.75">
      <c r="W1375" s="203"/>
      <c r="X1375" s="203"/>
      <c r="Y1375" s="203"/>
      <c r="Z1375" s="203"/>
      <c r="AA1375" s="203"/>
    </row>
    <row r="1376" spans="23:27" ht="15.75">
      <c r="W1376" s="203"/>
      <c r="X1376" s="203"/>
      <c r="Y1376" s="203"/>
      <c r="Z1376" s="203"/>
      <c r="AA1376" s="203"/>
    </row>
    <row r="1377" spans="23:27" ht="15.75">
      <c r="W1377" s="203"/>
      <c r="X1377" s="203"/>
      <c r="Y1377" s="203"/>
      <c r="Z1377" s="203"/>
      <c r="AA1377" s="203"/>
    </row>
    <row r="1378" spans="23:27" ht="15.75">
      <c r="W1378" s="203"/>
      <c r="X1378" s="203"/>
      <c r="Y1378" s="203"/>
      <c r="Z1378" s="203"/>
      <c r="AA1378" s="203"/>
    </row>
    <row r="1379" spans="23:27" ht="15.75">
      <c r="W1379" s="203"/>
      <c r="X1379" s="203"/>
      <c r="Y1379" s="203"/>
      <c r="Z1379" s="203"/>
      <c r="AA1379" s="203"/>
    </row>
    <row r="1380" spans="23:27" ht="15.75">
      <c r="W1380" s="203"/>
      <c r="X1380" s="203"/>
      <c r="Y1380" s="203"/>
      <c r="Z1380" s="203"/>
      <c r="AA1380" s="203"/>
    </row>
    <row r="1381" spans="23:27" ht="15.75">
      <c r="W1381" s="203"/>
      <c r="X1381" s="203"/>
      <c r="Y1381" s="203"/>
      <c r="Z1381" s="203"/>
      <c r="AA1381" s="203"/>
    </row>
    <row r="1382" spans="23:27" ht="15.75">
      <c r="W1382" s="203"/>
      <c r="X1382" s="203"/>
      <c r="Y1382" s="203"/>
      <c r="Z1382" s="203"/>
      <c r="AA1382" s="203"/>
    </row>
    <row r="1383" spans="23:27" ht="15.75">
      <c r="W1383" s="203"/>
      <c r="X1383" s="203"/>
      <c r="Y1383" s="203"/>
      <c r="Z1383" s="203"/>
      <c r="AA1383" s="203"/>
    </row>
    <row r="1384" spans="23:27" ht="15.75">
      <c r="W1384" s="203"/>
      <c r="X1384" s="203"/>
      <c r="Y1384" s="203"/>
      <c r="Z1384" s="203"/>
      <c r="AA1384" s="203"/>
    </row>
    <row r="1385" spans="23:27" ht="15.75">
      <c r="W1385" s="203"/>
      <c r="X1385" s="203"/>
      <c r="Y1385" s="203"/>
      <c r="Z1385" s="203"/>
      <c r="AA1385" s="203"/>
    </row>
    <row r="1386" spans="23:27" ht="15.75">
      <c r="W1386" s="203"/>
      <c r="X1386" s="203"/>
      <c r="Y1386" s="203"/>
      <c r="Z1386" s="203"/>
      <c r="AA1386" s="203"/>
    </row>
    <row r="1387" spans="23:27" ht="15.75">
      <c r="W1387" s="203"/>
      <c r="X1387" s="203"/>
      <c r="Y1387" s="203"/>
      <c r="Z1387" s="203"/>
      <c r="AA1387" s="203"/>
    </row>
    <row r="1388" spans="23:27" ht="15.75">
      <c r="W1388" s="203"/>
      <c r="X1388" s="203"/>
      <c r="Y1388" s="203"/>
      <c r="Z1388" s="203"/>
      <c r="AA1388" s="203"/>
    </row>
    <row r="1389" spans="23:27" ht="15.75">
      <c r="W1389" s="203"/>
      <c r="X1389" s="203"/>
      <c r="Y1389" s="203"/>
      <c r="Z1389" s="203"/>
      <c r="AA1389" s="203"/>
    </row>
    <row r="1390" spans="23:27" ht="15.75">
      <c r="W1390" s="203"/>
      <c r="X1390" s="203"/>
      <c r="Y1390" s="203"/>
      <c r="Z1390" s="203"/>
      <c r="AA1390" s="203"/>
    </row>
    <row r="1391" spans="23:27" ht="15.75">
      <c r="W1391" s="203"/>
      <c r="X1391" s="203"/>
      <c r="Y1391" s="203"/>
      <c r="Z1391" s="203"/>
      <c r="AA1391" s="203"/>
    </row>
    <row r="1392" spans="23:27" ht="15.75">
      <c r="W1392" s="203"/>
      <c r="X1392" s="203"/>
      <c r="Y1392" s="203"/>
      <c r="Z1392" s="203"/>
      <c r="AA1392" s="203"/>
    </row>
    <row r="1393" spans="23:27" ht="15.75">
      <c r="W1393" s="203"/>
      <c r="X1393" s="203"/>
      <c r="Y1393" s="203"/>
      <c r="Z1393" s="203"/>
      <c r="AA1393" s="203"/>
    </row>
    <row r="1394" spans="23:27" ht="15.75">
      <c r="W1394" s="203"/>
      <c r="X1394" s="203"/>
      <c r="Y1394" s="203"/>
      <c r="Z1394" s="203"/>
      <c r="AA1394" s="203"/>
    </row>
    <row r="1395" spans="23:27" ht="15.75">
      <c r="W1395" s="203"/>
      <c r="X1395" s="203"/>
      <c r="Y1395" s="203"/>
      <c r="Z1395" s="203"/>
      <c r="AA1395" s="203"/>
    </row>
    <row r="1396" spans="23:27" ht="15.75">
      <c r="W1396" s="203"/>
      <c r="X1396" s="203"/>
      <c r="Y1396" s="203"/>
      <c r="Z1396" s="203"/>
      <c r="AA1396" s="203"/>
    </row>
    <row r="1397" spans="23:27" ht="15.75">
      <c r="W1397" s="203"/>
      <c r="X1397" s="203"/>
      <c r="Y1397" s="203"/>
      <c r="Z1397" s="203"/>
      <c r="AA1397" s="203"/>
    </row>
    <row r="1398" spans="23:27" ht="15.75">
      <c r="W1398" s="203"/>
      <c r="X1398" s="203"/>
      <c r="Y1398" s="203"/>
      <c r="Z1398" s="203"/>
      <c r="AA1398" s="203"/>
    </row>
    <row r="1399" spans="23:27" ht="15.75">
      <c r="W1399" s="203"/>
      <c r="X1399" s="203"/>
      <c r="Y1399" s="203"/>
      <c r="Z1399" s="203"/>
      <c r="AA1399" s="203"/>
    </row>
    <row r="1400" spans="23:27" ht="15.75">
      <c r="W1400" s="203"/>
      <c r="X1400" s="203"/>
      <c r="Y1400" s="203"/>
      <c r="Z1400" s="203"/>
      <c r="AA1400" s="203"/>
    </row>
    <row r="1401" spans="23:27" ht="15.75">
      <c r="W1401" s="203"/>
      <c r="X1401" s="203"/>
      <c r="Y1401" s="203"/>
      <c r="Z1401" s="203"/>
      <c r="AA1401" s="203"/>
    </row>
    <row r="1402" spans="23:27" ht="15.75">
      <c r="W1402" s="203"/>
      <c r="X1402" s="203"/>
      <c r="Y1402" s="203"/>
      <c r="Z1402" s="203"/>
      <c r="AA1402" s="203"/>
    </row>
    <row r="1403" spans="23:27" ht="15.75">
      <c r="W1403" s="203"/>
      <c r="X1403" s="203"/>
      <c r="Y1403" s="203"/>
      <c r="Z1403" s="203"/>
      <c r="AA1403" s="203"/>
    </row>
    <row r="1404" spans="23:27" ht="15.75">
      <c r="W1404" s="203"/>
      <c r="X1404" s="203"/>
      <c r="Y1404" s="203"/>
      <c r="Z1404" s="203"/>
      <c r="AA1404" s="203"/>
    </row>
    <row r="1405" spans="23:27" ht="15.75">
      <c r="W1405" s="203"/>
      <c r="X1405" s="203"/>
      <c r="Y1405" s="203"/>
      <c r="Z1405" s="203"/>
      <c r="AA1405" s="203"/>
    </row>
    <row r="1406" spans="23:27" ht="15.75">
      <c r="W1406" s="203"/>
      <c r="X1406" s="203"/>
      <c r="Y1406" s="203"/>
      <c r="Z1406" s="203"/>
      <c r="AA1406" s="203"/>
    </row>
    <row r="1407" spans="23:27" ht="15.75">
      <c r="W1407" s="203"/>
      <c r="X1407" s="203"/>
      <c r="Y1407" s="203"/>
      <c r="Z1407" s="203"/>
      <c r="AA1407" s="203"/>
    </row>
    <row r="1408" spans="23:27" ht="15.75">
      <c r="W1408" s="203"/>
      <c r="X1408" s="203"/>
      <c r="Y1408" s="203"/>
      <c r="Z1408" s="203"/>
      <c r="AA1408" s="203"/>
    </row>
    <row r="1409" spans="23:27" ht="15.75">
      <c r="W1409" s="203"/>
      <c r="X1409" s="203"/>
      <c r="Y1409" s="203"/>
      <c r="Z1409" s="203"/>
      <c r="AA1409" s="203"/>
    </row>
    <row r="1410" spans="23:27" ht="15.75">
      <c r="W1410" s="203"/>
      <c r="X1410" s="203"/>
      <c r="Y1410" s="203"/>
      <c r="Z1410" s="203"/>
      <c r="AA1410" s="203"/>
    </row>
    <row r="1411" spans="23:27" ht="15.75">
      <c r="W1411" s="203"/>
      <c r="X1411" s="203"/>
      <c r="Y1411" s="203"/>
      <c r="Z1411" s="203"/>
      <c r="AA1411" s="203"/>
    </row>
    <row r="1412" spans="23:27" ht="15.75">
      <c r="W1412" s="203"/>
      <c r="X1412" s="203"/>
      <c r="Y1412" s="203"/>
      <c r="Z1412" s="203"/>
      <c r="AA1412" s="203"/>
    </row>
    <row r="1413" spans="23:27" ht="15.75">
      <c r="W1413" s="203"/>
      <c r="X1413" s="203"/>
      <c r="Y1413" s="203"/>
      <c r="Z1413" s="203"/>
      <c r="AA1413" s="203"/>
    </row>
    <row r="1414" spans="23:27" ht="15.75">
      <c r="W1414" s="203"/>
      <c r="X1414" s="203"/>
      <c r="Y1414" s="203"/>
      <c r="Z1414" s="203"/>
      <c r="AA1414" s="203"/>
    </row>
    <row r="1415" spans="23:27" ht="15.75">
      <c r="W1415" s="203"/>
      <c r="X1415" s="203"/>
      <c r="Y1415" s="203"/>
      <c r="Z1415" s="203"/>
      <c r="AA1415" s="203"/>
    </row>
    <row r="1416" spans="23:27" ht="15.75">
      <c r="W1416" s="203"/>
      <c r="X1416" s="203"/>
      <c r="Y1416" s="203"/>
      <c r="Z1416" s="203"/>
      <c r="AA1416" s="203"/>
    </row>
    <row r="1417" spans="23:27" ht="15.75">
      <c r="W1417" s="203"/>
      <c r="X1417" s="203"/>
      <c r="Y1417" s="203"/>
      <c r="Z1417" s="203"/>
      <c r="AA1417" s="203"/>
    </row>
    <row r="1418" spans="23:27" ht="15.75">
      <c r="W1418" s="203"/>
      <c r="X1418" s="203"/>
      <c r="Y1418" s="203"/>
      <c r="Z1418" s="203"/>
      <c r="AA1418" s="203"/>
    </row>
    <row r="1419" spans="23:27" ht="15.75">
      <c r="W1419" s="203"/>
      <c r="X1419" s="203"/>
      <c r="Y1419" s="203"/>
      <c r="Z1419" s="203"/>
      <c r="AA1419" s="203"/>
    </row>
    <row r="1420" spans="23:27" ht="15.75">
      <c r="W1420" s="203"/>
      <c r="X1420" s="203"/>
      <c r="Y1420" s="203"/>
      <c r="Z1420" s="203"/>
      <c r="AA1420" s="203"/>
    </row>
    <row r="1421" spans="23:27" ht="15.75">
      <c r="W1421" s="203"/>
      <c r="X1421" s="203"/>
      <c r="Y1421" s="203"/>
      <c r="Z1421" s="203"/>
      <c r="AA1421" s="203"/>
    </row>
    <row r="1422" spans="23:27" ht="15.75">
      <c r="W1422" s="203"/>
      <c r="X1422" s="203"/>
      <c r="Y1422" s="203"/>
      <c r="Z1422" s="203"/>
      <c r="AA1422" s="203"/>
    </row>
    <row r="1423" spans="23:27" ht="15.75">
      <c r="W1423" s="203"/>
      <c r="X1423" s="203"/>
      <c r="Y1423" s="203"/>
      <c r="Z1423" s="203"/>
      <c r="AA1423" s="203"/>
    </row>
    <row r="1424" spans="23:27" ht="15.75">
      <c r="W1424" s="203"/>
      <c r="X1424" s="203"/>
      <c r="Y1424" s="203"/>
      <c r="Z1424" s="203"/>
      <c r="AA1424" s="203"/>
    </row>
    <row r="1425" spans="23:27" ht="15.75">
      <c r="W1425" s="203"/>
      <c r="X1425" s="203"/>
      <c r="Y1425" s="203"/>
      <c r="Z1425" s="203"/>
      <c r="AA1425" s="203"/>
    </row>
    <row r="1426" spans="23:27" ht="15.75">
      <c r="W1426" s="203"/>
      <c r="X1426" s="203"/>
      <c r="Y1426" s="203"/>
      <c r="Z1426" s="203"/>
      <c r="AA1426" s="203"/>
    </row>
    <row r="1427" spans="23:27" ht="15.75">
      <c r="W1427" s="203"/>
      <c r="X1427" s="203"/>
      <c r="Y1427" s="203"/>
      <c r="Z1427" s="203"/>
      <c r="AA1427" s="203"/>
    </row>
    <row r="1428" spans="23:27" ht="15.75">
      <c r="W1428" s="203"/>
      <c r="X1428" s="203"/>
      <c r="Y1428" s="203"/>
      <c r="Z1428" s="203"/>
      <c r="AA1428" s="203"/>
    </row>
    <row r="1429" spans="23:27" ht="15.75">
      <c r="W1429" s="203"/>
      <c r="X1429" s="203"/>
      <c r="Y1429" s="203"/>
      <c r="Z1429" s="203"/>
      <c r="AA1429" s="203"/>
    </row>
    <row r="1430" spans="23:27" ht="15.75">
      <c r="W1430" s="203"/>
      <c r="X1430" s="203"/>
      <c r="Y1430" s="203"/>
      <c r="Z1430" s="203"/>
      <c r="AA1430" s="203"/>
    </row>
    <row r="1431" spans="23:27" ht="15.75">
      <c r="W1431" s="203"/>
      <c r="X1431" s="203"/>
      <c r="Y1431" s="203"/>
      <c r="Z1431" s="203"/>
      <c r="AA1431" s="203"/>
    </row>
    <row r="1432" spans="23:27" ht="15.75">
      <c r="W1432" s="203"/>
      <c r="X1432" s="203"/>
      <c r="Y1432" s="203"/>
      <c r="Z1432" s="203"/>
      <c r="AA1432" s="203"/>
    </row>
    <row r="1433" spans="23:27" ht="15.75">
      <c r="W1433" s="203"/>
      <c r="X1433" s="203"/>
      <c r="Y1433" s="203"/>
      <c r="Z1433" s="203"/>
      <c r="AA1433" s="203"/>
    </row>
    <row r="1434" spans="23:27" ht="15.75">
      <c r="W1434" s="203"/>
      <c r="X1434" s="203"/>
      <c r="Y1434" s="203"/>
      <c r="Z1434" s="203"/>
      <c r="AA1434" s="203"/>
    </row>
    <row r="1435" spans="23:27" ht="15.75">
      <c r="W1435" s="203"/>
      <c r="X1435" s="203"/>
      <c r="Y1435" s="203"/>
      <c r="Z1435" s="203"/>
      <c r="AA1435" s="203"/>
    </row>
    <row r="1436" spans="23:27" ht="15.75">
      <c r="W1436" s="203"/>
      <c r="X1436" s="203"/>
      <c r="Y1436" s="203"/>
      <c r="Z1436" s="203"/>
      <c r="AA1436" s="203"/>
    </row>
    <row r="1437" spans="23:27" ht="15.75">
      <c r="W1437" s="203"/>
      <c r="X1437" s="203"/>
      <c r="Y1437" s="203"/>
      <c r="Z1437" s="203"/>
      <c r="AA1437" s="203"/>
    </row>
    <row r="1438" spans="23:27" ht="15.75">
      <c r="W1438" s="203"/>
      <c r="X1438" s="203"/>
      <c r="Y1438" s="203"/>
      <c r="Z1438" s="203"/>
      <c r="AA1438" s="203"/>
    </row>
    <row r="1439" spans="23:27" ht="15.75">
      <c r="W1439" s="203"/>
      <c r="X1439" s="203"/>
      <c r="Y1439" s="203"/>
      <c r="Z1439" s="203"/>
      <c r="AA1439" s="203"/>
    </row>
    <row r="1440" spans="23:27" ht="15.75">
      <c r="W1440" s="203"/>
      <c r="X1440" s="203"/>
      <c r="Y1440" s="203"/>
      <c r="Z1440" s="203"/>
      <c r="AA1440" s="203"/>
    </row>
    <row r="1441" spans="23:27" ht="15.75">
      <c r="W1441" s="203"/>
      <c r="X1441" s="203"/>
      <c r="Y1441" s="203"/>
      <c r="Z1441" s="203"/>
      <c r="AA1441" s="203"/>
    </row>
    <row r="1442" spans="23:27" ht="15.75">
      <c r="W1442" s="203"/>
      <c r="X1442" s="203"/>
      <c r="Y1442" s="203"/>
      <c r="Z1442" s="203"/>
      <c r="AA1442" s="203"/>
    </row>
    <row r="1443" spans="23:27" ht="15.75">
      <c r="W1443" s="203"/>
      <c r="X1443" s="203"/>
      <c r="Y1443" s="203"/>
      <c r="Z1443" s="203"/>
      <c r="AA1443" s="203"/>
    </row>
    <row r="1444" spans="23:27" ht="15.75">
      <c r="W1444" s="203"/>
      <c r="X1444" s="203"/>
      <c r="Y1444" s="203"/>
      <c r="Z1444" s="203"/>
      <c r="AA1444" s="203"/>
    </row>
    <row r="1445" spans="23:27" ht="15.75">
      <c r="W1445" s="203"/>
      <c r="X1445" s="203"/>
      <c r="Y1445" s="203"/>
      <c r="Z1445" s="203"/>
      <c r="AA1445" s="203"/>
    </row>
    <row r="1446" spans="23:27" ht="15.75">
      <c r="W1446" s="203"/>
      <c r="X1446" s="203"/>
      <c r="Y1446" s="203"/>
      <c r="Z1446" s="203"/>
      <c r="AA1446" s="203"/>
    </row>
    <row r="1447" spans="23:27" ht="15.75">
      <c r="W1447" s="203"/>
      <c r="X1447" s="203"/>
      <c r="Y1447" s="203"/>
      <c r="Z1447" s="203"/>
      <c r="AA1447" s="203"/>
    </row>
    <row r="1448" spans="23:27" ht="15.75">
      <c r="W1448" s="203"/>
      <c r="X1448" s="203"/>
      <c r="Y1448" s="203"/>
      <c r="Z1448" s="203"/>
      <c r="AA1448" s="203"/>
    </row>
    <row r="1449" spans="23:27" ht="15.75">
      <c r="W1449" s="203"/>
      <c r="X1449" s="203"/>
      <c r="Y1449" s="203"/>
      <c r="Z1449" s="203"/>
      <c r="AA1449" s="203"/>
    </row>
    <row r="1450" spans="23:27" ht="15.75">
      <c r="W1450" s="203"/>
      <c r="X1450" s="203"/>
      <c r="Y1450" s="203"/>
      <c r="Z1450" s="203"/>
      <c r="AA1450" s="203"/>
    </row>
    <row r="1451" spans="23:27" ht="15.75">
      <c r="W1451" s="203"/>
      <c r="X1451" s="203"/>
      <c r="Y1451" s="203"/>
      <c r="Z1451" s="203"/>
      <c r="AA1451" s="203"/>
    </row>
    <row r="1452" spans="23:27" ht="15.75">
      <c r="W1452" s="203"/>
      <c r="X1452" s="203"/>
      <c r="Y1452" s="203"/>
      <c r="Z1452" s="203"/>
      <c r="AA1452" s="203"/>
    </row>
    <row r="1453" spans="23:27" ht="15.75">
      <c r="W1453" s="203"/>
      <c r="X1453" s="203"/>
      <c r="Y1453" s="203"/>
      <c r="Z1453" s="203"/>
      <c r="AA1453" s="203"/>
    </row>
    <row r="1454" spans="23:27" ht="15.75">
      <c r="W1454" s="203"/>
      <c r="X1454" s="203"/>
      <c r="Y1454" s="203"/>
      <c r="Z1454" s="203"/>
      <c r="AA1454" s="203"/>
    </row>
    <row r="1455" spans="23:27" ht="15.75">
      <c r="W1455" s="203"/>
      <c r="X1455" s="203"/>
      <c r="Y1455" s="203"/>
      <c r="Z1455" s="203"/>
      <c r="AA1455" s="203"/>
    </row>
    <row r="1456" spans="23:27" ht="15.75">
      <c r="W1456" s="203"/>
      <c r="X1456" s="203"/>
      <c r="Y1456" s="203"/>
      <c r="Z1456" s="203"/>
      <c r="AA1456" s="203"/>
    </row>
    <row r="1457" spans="23:27" ht="15.75">
      <c r="W1457" s="203"/>
      <c r="X1457" s="203"/>
      <c r="Y1457" s="203"/>
      <c r="Z1457" s="203"/>
      <c r="AA1457" s="203"/>
    </row>
    <row r="1458" spans="23:27" ht="15.75">
      <c r="W1458" s="203"/>
      <c r="X1458" s="203"/>
      <c r="Y1458" s="203"/>
      <c r="Z1458" s="203"/>
      <c r="AA1458" s="203"/>
    </row>
    <row r="1459" spans="23:27" ht="15.75">
      <c r="W1459" s="203"/>
      <c r="X1459" s="203"/>
      <c r="Y1459" s="203"/>
      <c r="Z1459" s="203"/>
      <c r="AA1459" s="203"/>
    </row>
    <row r="1460" spans="23:27" ht="15.75">
      <c r="W1460" s="203"/>
      <c r="X1460" s="203"/>
      <c r="Y1460" s="203"/>
      <c r="Z1460" s="203"/>
      <c r="AA1460" s="203"/>
    </row>
    <row r="1461" spans="23:27" ht="15.75">
      <c r="W1461" s="203"/>
      <c r="X1461" s="203"/>
      <c r="Y1461" s="203"/>
      <c r="Z1461" s="203"/>
      <c r="AA1461" s="203"/>
    </row>
    <row r="1462" spans="23:27" ht="15.75">
      <c r="W1462" s="203"/>
      <c r="X1462" s="203"/>
      <c r="Y1462" s="203"/>
      <c r="Z1462" s="203"/>
      <c r="AA1462" s="203"/>
    </row>
    <row r="1463" spans="23:27" ht="15.75">
      <c r="W1463" s="203"/>
      <c r="X1463" s="203"/>
      <c r="Y1463" s="203"/>
      <c r="Z1463" s="203"/>
      <c r="AA1463" s="203"/>
    </row>
    <row r="1464" spans="23:27" ht="15.75">
      <c r="W1464" s="203"/>
      <c r="X1464" s="203"/>
      <c r="Y1464" s="203"/>
      <c r="Z1464" s="203"/>
      <c r="AA1464" s="203"/>
    </row>
    <row r="1465" spans="23:27" ht="15.75">
      <c r="W1465" s="203"/>
      <c r="X1465" s="203"/>
      <c r="Y1465" s="203"/>
      <c r="Z1465" s="203"/>
      <c r="AA1465" s="203"/>
    </row>
    <row r="1466" spans="23:27" ht="15.75">
      <c r="W1466" s="203"/>
      <c r="X1466" s="203"/>
      <c r="Y1466" s="203"/>
      <c r="Z1466" s="203"/>
      <c r="AA1466" s="203"/>
    </row>
    <row r="1467" spans="23:27" ht="15.75">
      <c r="W1467" s="203"/>
      <c r="X1467" s="203"/>
      <c r="Y1467" s="203"/>
      <c r="Z1467" s="203"/>
      <c r="AA1467" s="203"/>
    </row>
    <row r="1468" spans="23:27" ht="15.75">
      <c r="W1468" s="203"/>
      <c r="X1468" s="203"/>
      <c r="Y1468" s="203"/>
      <c r="Z1468" s="203"/>
      <c r="AA1468" s="203"/>
    </row>
    <row r="1469" spans="23:27" ht="15.75">
      <c r="W1469" s="203"/>
      <c r="X1469" s="203"/>
      <c r="Y1469" s="203"/>
      <c r="Z1469" s="203"/>
      <c r="AA1469" s="203"/>
    </row>
    <row r="1470" spans="23:27" ht="15.75">
      <c r="W1470" s="203"/>
      <c r="X1470" s="203"/>
      <c r="Y1470" s="203"/>
      <c r="Z1470" s="203"/>
      <c r="AA1470" s="203"/>
    </row>
    <row r="1471" spans="23:27" ht="15.75">
      <c r="W1471" s="203"/>
      <c r="X1471" s="203"/>
      <c r="Y1471" s="203"/>
      <c r="Z1471" s="203"/>
      <c r="AA1471" s="203"/>
    </row>
    <row r="1472" spans="23:27" ht="15.75">
      <c r="W1472" s="203"/>
      <c r="X1472" s="203"/>
      <c r="Y1472" s="203"/>
      <c r="Z1472" s="203"/>
      <c r="AA1472" s="203"/>
    </row>
    <row r="1473" spans="23:27" ht="15.75">
      <c r="W1473" s="203"/>
      <c r="X1473" s="203"/>
      <c r="Y1473" s="203"/>
      <c r="Z1473" s="203"/>
      <c r="AA1473" s="203"/>
    </row>
    <row r="1474" spans="23:27" ht="15.75">
      <c r="W1474" s="203"/>
      <c r="X1474" s="203"/>
      <c r="Y1474" s="203"/>
      <c r="Z1474" s="203"/>
      <c r="AA1474" s="203"/>
    </row>
    <row r="1475" spans="23:27" ht="15.75">
      <c r="W1475" s="203"/>
      <c r="X1475" s="203"/>
      <c r="Y1475" s="203"/>
      <c r="Z1475" s="203"/>
      <c r="AA1475" s="203"/>
    </row>
    <row r="1476" spans="23:27" ht="15.75">
      <c r="W1476" s="203"/>
      <c r="X1476" s="203"/>
      <c r="Y1476" s="203"/>
      <c r="Z1476" s="203"/>
      <c r="AA1476" s="203"/>
    </row>
    <row r="1477" spans="23:27" ht="15.75">
      <c r="W1477" s="203"/>
      <c r="X1477" s="203"/>
      <c r="Y1477" s="203"/>
      <c r="Z1477" s="203"/>
      <c r="AA1477" s="203"/>
    </row>
    <row r="1478" spans="23:27" ht="15.75">
      <c r="W1478" s="203"/>
      <c r="X1478" s="203"/>
      <c r="Y1478" s="203"/>
      <c r="Z1478" s="203"/>
      <c r="AA1478" s="203"/>
    </row>
    <row r="1479" spans="23:27" ht="15.75">
      <c r="W1479" s="203"/>
      <c r="X1479" s="203"/>
      <c r="Y1479" s="203"/>
      <c r="Z1479" s="203"/>
      <c r="AA1479" s="203"/>
    </row>
    <row r="1480" spans="23:27" ht="15.75">
      <c r="W1480" s="203"/>
      <c r="X1480" s="203"/>
      <c r="Y1480" s="203"/>
      <c r="Z1480" s="203"/>
      <c r="AA1480" s="203"/>
    </row>
    <row r="1481" spans="23:27" ht="15.75">
      <c r="W1481" s="203"/>
      <c r="X1481" s="203"/>
      <c r="Y1481" s="203"/>
      <c r="Z1481" s="203"/>
      <c r="AA1481" s="203"/>
    </row>
    <row r="1482" spans="23:27" ht="15.75">
      <c r="W1482" s="203"/>
      <c r="X1482" s="203"/>
      <c r="Y1482" s="203"/>
      <c r="Z1482" s="203"/>
      <c r="AA1482" s="203"/>
    </row>
    <row r="1483" spans="23:27" ht="15.75">
      <c r="W1483" s="203"/>
      <c r="X1483" s="203"/>
      <c r="Y1483" s="203"/>
      <c r="Z1483" s="203"/>
      <c r="AA1483" s="203"/>
    </row>
    <row r="1484" spans="23:27" ht="15.75">
      <c r="W1484" s="203"/>
      <c r="X1484" s="203"/>
      <c r="Y1484" s="203"/>
      <c r="Z1484" s="203"/>
      <c r="AA1484" s="203"/>
    </row>
    <row r="1485" spans="23:27" ht="15.75">
      <c r="W1485" s="203"/>
      <c r="X1485" s="203"/>
      <c r="Y1485" s="203"/>
      <c r="Z1485" s="203"/>
      <c r="AA1485" s="203"/>
    </row>
    <row r="1486" spans="23:27" ht="15.75">
      <c r="W1486" s="203"/>
      <c r="X1486" s="203"/>
      <c r="Y1486" s="203"/>
      <c r="Z1486" s="203"/>
      <c r="AA1486" s="203"/>
    </row>
    <row r="1487" spans="23:27" ht="15.75">
      <c r="W1487" s="203"/>
      <c r="X1487" s="203"/>
      <c r="Y1487" s="203"/>
      <c r="Z1487" s="203"/>
      <c r="AA1487" s="203"/>
    </row>
    <row r="1488" spans="23:27" ht="15.75">
      <c r="W1488" s="203"/>
      <c r="X1488" s="203"/>
      <c r="Y1488" s="203"/>
      <c r="Z1488" s="203"/>
      <c r="AA1488" s="203"/>
    </row>
    <row r="1489" spans="23:27" ht="15.75">
      <c r="W1489" s="203"/>
      <c r="X1489" s="203"/>
      <c r="Y1489" s="203"/>
      <c r="Z1489" s="203"/>
      <c r="AA1489" s="203"/>
    </row>
    <row r="1490" spans="23:27" ht="15.75">
      <c r="W1490" s="203"/>
      <c r="X1490" s="203"/>
      <c r="Y1490" s="203"/>
      <c r="Z1490" s="203"/>
      <c r="AA1490" s="203"/>
    </row>
    <row r="1491" spans="23:27" ht="15.75">
      <c r="W1491" s="203"/>
      <c r="X1491" s="203"/>
      <c r="Y1491" s="203"/>
      <c r="Z1491" s="203"/>
      <c r="AA1491" s="203"/>
    </row>
    <row r="1492" spans="23:27" ht="15.75">
      <c r="W1492" s="203"/>
      <c r="X1492" s="203"/>
      <c r="Y1492" s="203"/>
      <c r="Z1492" s="203"/>
      <c r="AA1492" s="203"/>
    </row>
    <row r="1493" spans="23:27" ht="15.75">
      <c r="W1493" s="203"/>
      <c r="X1493" s="203"/>
      <c r="Y1493" s="203"/>
      <c r="Z1493" s="203"/>
      <c r="AA1493" s="203"/>
    </row>
    <row r="1494" spans="23:27" ht="15.75">
      <c r="W1494" s="203"/>
      <c r="X1494" s="203"/>
      <c r="Y1494" s="203"/>
      <c r="Z1494" s="203"/>
      <c r="AA1494" s="203"/>
    </row>
    <row r="1495" spans="23:27" ht="15.75">
      <c r="W1495" s="203"/>
      <c r="X1495" s="203"/>
      <c r="Y1495" s="203"/>
      <c r="Z1495" s="203"/>
      <c r="AA1495" s="203"/>
    </row>
    <row r="1496" spans="23:27" ht="15.75">
      <c r="W1496" s="203"/>
      <c r="X1496" s="203"/>
      <c r="Y1496" s="203"/>
      <c r="Z1496" s="203"/>
      <c r="AA1496" s="203"/>
    </row>
    <row r="1497" spans="23:27" ht="15.75">
      <c r="W1497" s="203"/>
      <c r="X1497" s="203"/>
      <c r="Y1497" s="203"/>
      <c r="Z1497" s="203"/>
      <c r="AA1497" s="203"/>
    </row>
    <row r="1498" spans="23:27" ht="15.75">
      <c r="W1498" s="203"/>
      <c r="X1498" s="203"/>
      <c r="Y1498" s="203"/>
      <c r="Z1498" s="203"/>
      <c r="AA1498" s="203"/>
    </row>
    <row r="1499" spans="23:27" ht="15.75">
      <c r="W1499" s="203"/>
      <c r="X1499" s="203"/>
      <c r="Y1499" s="203"/>
      <c r="Z1499" s="203"/>
      <c r="AA1499" s="203"/>
    </row>
    <row r="1500" spans="23:27" ht="15.75">
      <c r="W1500" s="203"/>
      <c r="X1500" s="203"/>
      <c r="Y1500" s="203"/>
      <c r="Z1500" s="203"/>
      <c r="AA1500" s="203"/>
    </row>
    <row r="1501" spans="23:27" ht="15.75">
      <c r="W1501" s="203"/>
      <c r="X1501" s="203"/>
      <c r="Y1501" s="203"/>
      <c r="Z1501" s="203"/>
      <c r="AA1501" s="203"/>
    </row>
    <row r="1502" spans="23:27" ht="15.75">
      <c r="W1502" s="203"/>
      <c r="X1502" s="203"/>
      <c r="Y1502" s="203"/>
      <c r="Z1502" s="203"/>
      <c r="AA1502" s="203"/>
    </row>
    <row r="1503" spans="23:27" ht="15.75">
      <c r="W1503" s="203"/>
      <c r="X1503" s="203"/>
      <c r="Y1503" s="203"/>
      <c r="Z1503" s="203"/>
      <c r="AA1503" s="203"/>
    </row>
    <row r="1504" spans="23:27" ht="15.75">
      <c r="W1504" s="203"/>
      <c r="X1504" s="203"/>
      <c r="Y1504" s="203"/>
      <c r="Z1504" s="203"/>
      <c r="AA1504" s="203"/>
    </row>
    <row r="1505" spans="23:27" ht="15.75">
      <c r="W1505" s="203"/>
      <c r="X1505" s="203"/>
      <c r="Y1505" s="203"/>
      <c r="Z1505" s="203"/>
      <c r="AA1505" s="203"/>
    </row>
    <row r="1506" spans="23:27" ht="15.75">
      <c r="W1506" s="203"/>
      <c r="X1506" s="203"/>
      <c r="Y1506" s="203"/>
      <c r="Z1506" s="203"/>
      <c r="AA1506" s="203"/>
    </row>
    <row r="1507" spans="23:27" ht="15.75">
      <c r="W1507" s="203"/>
      <c r="X1507" s="203"/>
      <c r="Y1507" s="203"/>
      <c r="Z1507" s="203"/>
      <c r="AA1507" s="203"/>
    </row>
    <row r="1508" spans="23:27" ht="15.75">
      <c r="W1508" s="203"/>
      <c r="X1508" s="203"/>
      <c r="Y1508" s="203"/>
      <c r="Z1508" s="203"/>
      <c r="AA1508" s="203"/>
    </row>
    <row r="1509" spans="23:27" ht="15.75">
      <c r="W1509" s="203"/>
      <c r="X1509" s="203"/>
      <c r="Y1509" s="203"/>
      <c r="Z1509" s="203"/>
      <c r="AA1509" s="203"/>
    </row>
    <row r="1510" spans="23:27" ht="15.75">
      <c r="W1510" s="203"/>
      <c r="X1510" s="203"/>
      <c r="Y1510" s="203"/>
      <c r="Z1510" s="203"/>
      <c r="AA1510" s="203"/>
    </row>
    <row r="1511" spans="23:27" ht="15.75">
      <c r="W1511" s="203"/>
      <c r="X1511" s="203"/>
      <c r="Y1511" s="203"/>
      <c r="Z1511" s="203"/>
      <c r="AA1511" s="203"/>
    </row>
    <row r="1512" spans="23:27" ht="15.75">
      <c r="W1512" s="203"/>
      <c r="X1512" s="203"/>
      <c r="Y1512" s="203"/>
      <c r="Z1512" s="203"/>
      <c r="AA1512" s="203"/>
    </row>
    <row r="1513" spans="23:27" ht="15.75">
      <c r="W1513" s="203"/>
      <c r="X1513" s="203"/>
      <c r="Y1513" s="203"/>
      <c r="Z1513" s="203"/>
      <c r="AA1513" s="203"/>
    </row>
    <row r="1514" spans="23:27" ht="15.75">
      <c r="W1514" s="203"/>
      <c r="X1514" s="203"/>
      <c r="Y1514" s="203"/>
      <c r="Z1514" s="203"/>
      <c r="AA1514" s="203"/>
    </row>
    <row r="1515" spans="23:27" ht="15.75">
      <c r="W1515" s="203"/>
      <c r="X1515" s="203"/>
      <c r="Y1515" s="203"/>
      <c r="Z1515" s="203"/>
      <c r="AA1515" s="203"/>
    </row>
    <row r="1516" spans="23:27" ht="15.75">
      <c r="W1516" s="203"/>
      <c r="X1516" s="203"/>
      <c r="Y1516" s="203"/>
      <c r="Z1516" s="203"/>
      <c r="AA1516" s="203"/>
    </row>
    <row r="1517" spans="23:27" ht="15.75">
      <c r="W1517" s="203"/>
      <c r="X1517" s="203"/>
      <c r="Y1517" s="203"/>
      <c r="Z1517" s="203"/>
      <c r="AA1517" s="203"/>
    </row>
    <row r="1518" spans="23:27" ht="15.75">
      <c r="W1518" s="203"/>
      <c r="X1518" s="203"/>
      <c r="Y1518" s="203"/>
      <c r="Z1518" s="203"/>
      <c r="AA1518" s="203"/>
    </row>
    <row r="1519" spans="23:27" ht="15.75">
      <c r="W1519" s="203"/>
      <c r="X1519" s="203"/>
      <c r="Y1519" s="203"/>
      <c r="Z1519" s="203"/>
      <c r="AA1519" s="203"/>
    </row>
    <row r="1520" spans="23:27" ht="15.75">
      <c r="W1520" s="203"/>
      <c r="X1520" s="203"/>
      <c r="Y1520" s="203"/>
      <c r="Z1520" s="203"/>
      <c r="AA1520" s="203"/>
    </row>
    <row r="1521" spans="23:27" ht="15.75">
      <c r="W1521" s="203"/>
      <c r="X1521" s="203"/>
      <c r="Y1521" s="203"/>
      <c r="Z1521" s="203"/>
      <c r="AA1521" s="203"/>
    </row>
    <row r="1522" spans="23:27" ht="15.75">
      <c r="W1522" s="203"/>
      <c r="X1522" s="203"/>
      <c r="Y1522" s="203"/>
      <c r="Z1522" s="203"/>
      <c r="AA1522" s="203"/>
    </row>
    <row r="1523" spans="23:27" ht="15.75">
      <c r="W1523" s="203"/>
      <c r="X1523" s="203"/>
      <c r="Y1523" s="203"/>
      <c r="Z1523" s="203"/>
      <c r="AA1523" s="203"/>
    </row>
    <row r="1524" spans="23:27" ht="15.75">
      <c r="W1524" s="203"/>
      <c r="X1524" s="203"/>
      <c r="Y1524" s="203"/>
      <c r="Z1524" s="203"/>
      <c r="AA1524" s="203"/>
    </row>
    <row r="1525" spans="23:27" ht="15.75">
      <c r="W1525" s="203"/>
      <c r="X1525" s="203"/>
      <c r="Y1525" s="203"/>
      <c r="Z1525" s="203"/>
      <c r="AA1525" s="203"/>
    </row>
    <row r="1526" spans="23:27" ht="15.75">
      <c r="W1526" s="203"/>
      <c r="X1526" s="203"/>
      <c r="Y1526" s="203"/>
      <c r="Z1526" s="203"/>
      <c r="AA1526" s="203"/>
    </row>
    <row r="1527" spans="23:27" ht="15.75">
      <c r="W1527" s="203"/>
      <c r="X1527" s="203"/>
      <c r="Y1527" s="203"/>
      <c r="Z1527" s="203"/>
      <c r="AA1527" s="203"/>
    </row>
    <row r="1528" spans="23:27" ht="15.75">
      <c r="W1528" s="203"/>
      <c r="X1528" s="203"/>
      <c r="Y1528" s="203"/>
      <c r="Z1528" s="203"/>
      <c r="AA1528" s="203"/>
    </row>
    <row r="1529" spans="23:27" ht="15.75">
      <c r="W1529" s="203"/>
      <c r="X1529" s="203"/>
      <c r="Y1529" s="203"/>
      <c r="Z1529" s="203"/>
      <c r="AA1529" s="203"/>
    </row>
    <row r="1530" spans="23:27" ht="15.75">
      <c r="W1530" s="203"/>
      <c r="X1530" s="203"/>
      <c r="Y1530" s="203"/>
      <c r="Z1530" s="203"/>
      <c r="AA1530" s="203"/>
    </row>
    <row r="1531" spans="23:27" ht="15.75">
      <c r="W1531" s="203"/>
      <c r="X1531" s="203"/>
      <c r="Y1531" s="203"/>
      <c r="Z1531" s="203"/>
      <c r="AA1531" s="203"/>
    </row>
    <row r="1532" spans="23:27" ht="15.75">
      <c r="W1532" s="203"/>
      <c r="X1532" s="203"/>
      <c r="Y1532" s="203"/>
      <c r="Z1532" s="203"/>
      <c r="AA1532" s="203"/>
    </row>
    <row r="1533" spans="23:27" ht="15.75">
      <c r="W1533" s="203"/>
      <c r="X1533" s="203"/>
      <c r="Y1533" s="203"/>
      <c r="Z1533" s="203"/>
      <c r="AA1533" s="203"/>
    </row>
    <row r="1534" spans="23:27" ht="15.75">
      <c r="W1534" s="203"/>
      <c r="X1534" s="203"/>
      <c r="Y1534" s="203"/>
      <c r="Z1534" s="203"/>
      <c r="AA1534" s="203"/>
    </row>
    <row r="1535" spans="23:27" ht="15.75">
      <c r="W1535" s="203"/>
      <c r="X1535" s="203"/>
      <c r="Y1535" s="203"/>
      <c r="Z1535" s="203"/>
      <c r="AA1535" s="203"/>
    </row>
    <row r="1536" spans="23:27" ht="15.75">
      <c r="W1536" s="203"/>
      <c r="X1536" s="203"/>
      <c r="Y1536" s="203"/>
      <c r="Z1536" s="203"/>
      <c r="AA1536" s="203"/>
    </row>
    <row r="1537" spans="23:27" ht="15.75">
      <c r="W1537" s="203"/>
      <c r="X1537" s="203"/>
      <c r="Y1537" s="203"/>
      <c r="Z1537" s="203"/>
      <c r="AA1537" s="203"/>
    </row>
    <row r="1538" spans="23:27" ht="15.75">
      <c r="W1538" s="203"/>
      <c r="X1538" s="203"/>
      <c r="Y1538" s="203"/>
      <c r="Z1538" s="203"/>
      <c r="AA1538" s="203"/>
    </row>
    <row r="1539" spans="23:27" ht="15.75">
      <c r="W1539" s="203"/>
      <c r="X1539" s="203"/>
      <c r="Y1539" s="203"/>
      <c r="Z1539" s="203"/>
      <c r="AA1539" s="203"/>
    </row>
    <row r="1540" spans="23:27" ht="15.75">
      <c r="W1540" s="203"/>
      <c r="X1540" s="203"/>
      <c r="Y1540" s="203"/>
      <c r="Z1540" s="203"/>
      <c r="AA1540" s="203"/>
    </row>
    <row r="1541" spans="23:27" ht="15.75">
      <c r="W1541" s="203"/>
      <c r="X1541" s="203"/>
      <c r="Y1541" s="203"/>
      <c r="Z1541" s="203"/>
      <c r="AA1541" s="203"/>
    </row>
    <row r="1542" spans="23:27" ht="15.75">
      <c r="W1542" s="203"/>
      <c r="X1542" s="203"/>
      <c r="Y1542" s="203"/>
      <c r="Z1542" s="203"/>
      <c r="AA1542" s="203"/>
    </row>
    <row r="1543" spans="23:27" ht="15.75">
      <c r="W1543" s="203"/>
      <c r="X1543" s="203"/>
      <c r="Y1543" s="203"/>
      <c r="Z1543" s="203"/>
      <c r="AA1543" s="203"/>
    </row>
    <row r="1544" spans="23:27" ht="15.75">
      <c r="W1544" s="203"/>
      <c r="X1544" s="203"/>
      <c r="Y1544" s="203"/>
      <c r="Z1544" s="203"/>
      <c r="AA1544" s="203"/>
    </row>
    <row r="1545" spans="23:27" ht="15.75">
      <c r="W1545" s="203"/>
      <c r="X1545" s="203"/>
      <c r="Y1545" s="203"/>
      <c r="Z1545" s="203"/>
      <c r="AA1545" s="203"/>
    </row>
    <row r="1546" spans="23:27" ht="15.75">
      <c r="W1546" s="203"/>
      <c r="X1546" s="203"/>
      <c r="Y1546" s="203"/>
      <c r="Z1546" s="203"/>
      <c r="AA1546" s="203"/>
    </row>
    <row r="1547" spans="23:27" ht="15.75">
      <c r="W1547" s="203"/>
      <c r="X1547" s="203"/>
      <c r="Y1547" s="203"/>
      <c r="Z1547" s="203"/>
      <c r="AA1547" s="203"/>
    </row>
    <row r="1548" spans="23:27" ht="15.75">
      <c r="W1548" s="203"/>
      <c r="X1548" s="203"/>
      <c r="Y1548" s="203"/>
      <c r="Z1548" s="203"/>
      <c r="AA1548" s="203"/>
    </row>
    <row r="1549" spans="23:27" ht="15.75">
      <c r="W1549" s="203"/>
      <c r="X1549" s="203"/>
      <c r="Y1549" s="203"/>
      <c r="Z1549" s="203"/>
      <c r="AA1549" s="203"/>
    </row>
    <row r="1550" spans="23:27" ht="15.75">
      <c r="W1550" s="203"/>
      <c r="X1550" s="203"/>
      <c r="Y1550" s="203"/>
      <c r="Z1550" s="203"/>
      <c r="AA1550" s="203"/>
    </row>
    <row r="1551" spans="23:27" ht="15.75">
      <c r="W1551" s="203"/>
      <c r="X1551" s="203"/>
      <c r="Y1551" s="203"/>
      <c r="Z1551" s="203"/>
      <c r="AA1551" s="203"/>
    </row>
    <row r="1552" spans="23:27" ht="15.75">
      <c r="W1552" s="203"/>
      <c r="X1552" s="203"/>
      <c r="Y1552" s="203"/>
      <c r="Z1552" s="203"/>
      <c r="AA1552" s="203"/>
    </row>
    <row r="1553" spans="23:27" ht="15.75">
      <c r="W1553" s="203"/>
      <c r="X1553" s="203"/>
      <c r="Y1553" s="203"/>
      <c r="Z1553" s="203"/>
      <c r="AA1553" s="203"/>
    </row>
    <row r="1554" spans="23:27" ht="15.75">
      <c r="W1554" s="203"/>
      <c r="X1554" s="203"/>
      <c r="Y1554" s="203"/>
      <c r="Z1554" s="203"/>
      <c r="AA1554" s="203"/>
    </row>
    <row r="1555" spans="23:27" ht="15.75">
      <c r="W1555" s="203"/>
      <c r="X1555" s="203"/>
      <c r="Y1555" s="203"/>
      <c r="Z1555" s="203"/>
      <c r="AA1555" s="203"/>
    </row>
    <row r="1556" spans="23:27" ht="15.75">
      <c r="W1556" s="203"/>
      <c r="X1556" s="203"/>
      <c r="Y1556" s="203"/>
      <c r="Z1556" s="203"/>
      <c r="AA1556" s="203"/>
    </row>
    <row r="1557" spans="23:27" ht="15.75">
      <c r="W1557" s="203"/>
      <c r="X1557" s="203"/>
      <c r="Y1557" s="203"/>
      <c r="Z1557" s="203"/>
      <c r="AA1557" s="203"/>
    </row>
    <row r="1558" spans="23:27" ht="15.75">
      <c r="W1558" s="203"/>
      <c r="X1558" s="203"/>
      <c r="Y1558" s="203"/>
      <c r="Z1558" s="203"/>
      <c r="AA1558" s="203"/>
    </row>
    <row r="1559" spans="23:27" ht="15.75">
      <c r="W1559" s="203"/>
      <c r="X1559" s="203"/>
      <c r="Y1559" s="203"/>
      <c r="Z1559" s="203"/>
      <c r="AA1559" s="203"/>
    </row>
    <row r="1560" spans="23:27" ht="15.75">
      <c r="W1560" s="203"/>
      <c r="X1560" s="203"/>
      <c r="Y1560" s="203"/>
      <c r="Z1560" s="203"/>
      <c r="AA1560" s="203"/>
    </row>
    <row r="1561" spans="23:27" ht="15.75">
      <c r="W1561" s="203"/>
      <c r="X1561" s="203"/>
      <c r="Y1561" s="203"/>
      <c r="Z1561" s="203"/>
      <c r="AA1561" s="203"/>
    </row>
    <row r="1562" spans="23:27" ht="15.75">
      <c r="W1562" s="203"/>
      <c r="X1562" s="203"/>
      <c r="Y1562" s="203"/>
      <c r="Z1562" s="203"/>
      <c r="AA1562" s="203"/>
    </row>
    <row r="1563" spans="23:27" ht="15.75">
      <c r="W1563" s="203"/>
      <c r="X1563" s="203"/>
      <c r="Y1563" s="203"/>
      <c r="Z1563" s="203"/>
      <c r="AA1563" s="203"/>
    </row>
    <row r="1564" spans="23:27" ht="15.75">
      <c r="W1564" s="203"/>
      <c r="X1564" s="203"/>
      <c r="Y1564" s="203"/>
      <c r="Z1564" s="203"/>
      <c r="AA1564" s="203"/>
    </row>
    <row r="1565" spans="23:27" ht="15.75">
      <c r="W1565" s="203"/>
      <c r="X1565" s="203"/>
      <c r="Y1565" s="203"/>
      <c r="Z1565" s="203"/>
      <c r="AA1565" s="203"/>
    </row>
    <row r="1566" spans="23:27" ht="15.75">
      <c r="W1566" s="203"/>
      <c r="X1566" s="203"/>
      <c r="Y1566" s="203"/>
      <c r="Z1566" s="203"/>
      <c r="AA1566" s="203"/>
    </row>
    <row r="1567" spans="23:27" ht="15.75">
      <c r="W1567" s="203"/>
      <c r="X1567" s="203"/>
      <c r="Y1567" s="203"/>
      <c r="Z1567" s="203"/>
      <c r="AA1567" s="203"/>
    </row>
    <row r="1568" spans="23:27" ht="15.75">
      <c r="W1568" s="203"/>
      <c r="X1568" s="203"/>
      <c r="Y1568" s="203"/>
      <c r="Z1568" s="203"/>
      <c r="AA1568" s="203"/>
    </row>
    <row r="1569" spans="23:27" ht="15.75">
      <c r="W1569" s="203"/>
      <c r="X1569" s="203"/>
      <c r="Y1569" s="203"/>
      <c r="Z1569" s="203"/>
      <c r="AA1569" s="203"/>
    </row>
    <row r="1570" spans="23:27" ht="15.75">
      <c r="W1570" s="203"/>
      <c r="X1570" s="203"/>
      <c r="Y1570" s="203"/>
      <c r="Z1570" s="203"/>
      <c r="AA1570" s="203"/>
    </row>
    <row r="1571" spans="23:27" ht="15.75">
      <c r="W1571" s="203"/>
      <c r="X1571" s="203"/>
      <c r="Y1571" s="203"/>
      <c r="Z1571" s="203"/>
      <c r="AA1571" s="203"/>
    </row>
    <row r="1572" spans="23:27" ht="15.75">
      <c r="W1572" s="203"/>
      <c r="X1572" s="203"/>
      <c r="Y1572" s="203"/>
      <c r="Z1572" s="203"/>
      <c r="AA1572" s="203"/>
    </row>
    <row r="1573" spans="23:27" ht="15.75">
      <c r="W1573" s="203"/>
      <c r="X1573" s="203"/>
      <c r="Y1573" s="203"/>
      <c r="Z1573" s="203"/>
      <c r="AA1573" s="203"/>
    </row>
    <row r="1574" spans="23:27" ht="15.75">
      <c r="W1574" s="203"/>
      <c r="X1574" s="203"/>
      <c r="Y1574" s="203"/>
      <c r="Z1574" s="203"/>
      <c r="AA1574" s="203"/>
    </row>
    <row r="1575" spans="23:27" ht="15.75">
      <c r="W1575" s="203"/>
      <c r="X1575" s="203"/>
      <c r="Y1575" s="203"/>
      <c r="Z1575" s="203"/>
      <c r="AA1575" s="203"/>
    </row>
    <row r="1576" spans="23:27" ht="15.75">
      <c r="W1576" s="203"/>
      <c r="X1576" s="203"/>
      <c r="Y1576" s="203"/>
      <c r="Z1576" s="203"/>
      <c r="AA1576" s="203"/>
    </row>
    <row r="1577" spans="23:27" ht="15.75">
      <c r="W1577" s="203"/>
      <c r="X1577" s="203"/>
      <c r="Y1577" s="203"/>
      <c r="Z1577" s="203"/>
      <c r="AA1577" s="203"/>
    </row>
    <row r="1578" spans="23:27" ht="15.75">
      <c r="W1578" s="203"/>
      <c r="X1578" s="203"/>
      <c r="Y1578" s="203"/>
      <c r="Z1578" s="203"/>
      <c r="AA1578" s="203"/>
    </row>
    <row r="1579" spans="23:27" ht="15.75">
      <c r="W1579" s="203"/>
      <c r="X1579" s="203"/>
      <c r="Y1579" s="203"/>
      <c r="Z1579" s="203"/>
      <c r="AA1579" s="203"/>
    </row>
    <row r="1580" spans="23:27" ht="15.75">
      <c r="W1580" s="203"/>
      <c r="X1580" s="203"/>
      <c r="Y1580" s="203"/>
      <c r="Z1580" s="203"/>
      <c r="AA1580" s="203"/>
    </row>
    <row r="1581" spans="23:27" ht="15.75">
      <c r="W1581" s="203"/>
      <c r="X1581" s="203"/>
      <c r="Y1581" s="203"/>
      <c r="Z1581" s="203"/>
      <c r="AA1581" s="203"/>
    </row>
    <row r="1582" spans="23:27" ht="15.75">
      <c r="W1582" s="203"/>
      <c r="X1582" s="203"/>
      <c r="Y1582" s="203"/>
      <c r="Z1582" s="203"/>
      <c r="AA1582" s="203"/>
    </row>
    <row r="1583" spans="23:27" ht="15.75">
      <c r="W1583" s="203"/>
      <c r="X1583" s="203"/>
      <c r="Y1583" s="203"/>
      <c r="Z1583" s="203"/>
      <c r="AA1583" s="203"/>
    </row>
    <row r="1584" spans="23:27" ht="15.75">
      <c r="W1584" s="203"/>
      <c r="X1584" s="203"/>
      <c r="Y1584" s="203"/>
      <c r="Z1584" s="203"/>
      <c r="AA1584" s="203"/>
    </row>
    <row r="1585" spans="23:27" ht="15.75">
      <c r="W1585" s="203"/>
      <c r="X1585" s="203"/>
      <c r="Y1585" s="203"/>
      <c r="Z1585" s="203"/>
      <c r="AA1585" s="203"/>
    </row>
    <row r="1586" spans="23:27" ht="15.75">
      <c r="W1586" s="203"/>
      <c r="X1586" s="203"/>
      <c r="Y1586" s="203"/>
      <c r="Z1586" s="203"/>
      <c r="AA1586" s="203"/>
    </row>
    <row r="1587" spans="23:27" ht="15.75">
      <c r="W1587" s="203"/>
      <c r="X1587" s="203"/>
      <c r="Y1587" s="203"/>
      <c r="Z1587" s="203"/>
      <c r="AA1587" s="203"/>
    </row>
    <row r="1588" spans="23:27" ht="15.75">
      <c r="W1588" s="203"/>
      <c r="X1588" s="203"/>
      <c r="Y1588" s="203"/>
      <c r="Z1588" s="203"/>
      <c r="AA1588" s="203"/>
    </row>
    <row r="1589" spans="23:27" ht="15.75">
      <c r="W1589" s="203"/>
      <c r="X1589" s="203"/>
      <c r="Y1589" s="203"/>
      <c r="Z1589" s="203"/>
      <c r="AA1589" s="203"/>
    </row>
    <row r="1590" spans="23:27" ht="15.75">
      <c r="W1590" s="203"/>
      <c r="X1590" s="203"/>
      <c r="Y1590" s="203"/>
      <c r="Z1590" s="203"/>
      <c r="AA1590" s="203"/>
    </row>
    <row r="1591" spans="23:27" ht="15.75">
      <c r="W1591" s="203"/>
      <c r="X1591" s="203"/>
      <c r="Y1591" s="203"/>
      <c r="Z1591" s="203"/>
      <c r="AA1591" s="203"/>
    </row>
    <row r="1592" spans="23:27" ht="15.75">
      <c r="W1592" s="203"/>
      <c r="X1592" s="203"/>
      <c r="Y1592" s="203"/>
      <c r="Z1592" s="203"/>
      <c r="AA1592" s="203"/>
    </row>
    <row r="1593" spans="23:27" ht="15.75">
      <c r="W1593" s="203"/>
      <c r="X1593" s="203"/>
      <c r="Y1593" s="203"/>
      <c r="Z1593" s="203"/>
      <c r="AA1593" s="203"/>
    </row>
    <row r="1594" spans="23:27" ht="15.75">
      <c r="W1594" s="203"/>
      <c r="X1594" s="203"/>
      <c r="Y1594" s="203"/>
      <c r="Z1594" s="203"/>
      <c r="AA1594" s="203"/>
    </row>
    <row r="1595" spans="23:27" ht="15.75">
      <c r="W1595" s="203"/>
      <c r="X1595" s="203"/>
      <c r="Y1595" s="203"/>
      <c r="Z1595" s="203"/>
      <c r="AA1595" s="203"/>
    </row>
    <row r="1596" spans="23:27" ht="15.75">
      <c r="W1596" s="203"/>
      <c r="X1596" s="203"/>
      <c r="Y1596" s="203"/>
      <c r="Z1596" s="203"/>
      <c r="AA1596" s="203"/>
    </row>
    <row r="1597" spans="23:27" ht="15.75">
      <c r="W1597" s="203"/>
      <c r="X1597" s="203"/>
      <c r="Y1597" s="203"/>
      <c r="Z1597" s="203"/>
      <c r="AA1597" s="203"/>
    </row>
    <row r="1598" spans="23:27" ht="15.75">
      <c r="W1598" s="203"/>
      <c r="X1598" s="203"/>
      <c r="Y1598" s="203"/>
      <c r="Z1598" s="203"/>
      <c r="AA1598" s="203"/>
    </row>
    <row r="1599" spans="23:27" ht="15.75">
      <c r="W1599" s="203"/>
      <c r="X1599" s="203"/>
      <c r="Y1599" s="203"/>
      <c r="Z1599" s="203"/>
      <c r="AA1599" s="203"/>
    </row>
    <row r="1600" spans="23:27" ht="15.75">
      <c r="W1600" s="203"/>
      <c r="X1600" s="203"/>
      <c r="Y1600" s="203"/>
      <c r="Z1600" s="203"/>
      <c r="AA1600" s="203"/>
    </row>
    <row r="1601" spans="23:27" ht="15.75">
      <c r="W1601" s="203"/>
      <c r="X1601" s="203"/>
      <c r="Y1601" s="203"/>
      <c r="Z1601" s="203"/>
      <c r="AA1601" s="203"/>
    </row>
    <row r="1602" spans="23:27" ht="15.75">
      <c r="W1602" s="203"/>
      <c r="X1602" s="203"/>
      <c r="Y1602" s="203"/>
      <c r="Z1602" s="203"/>
      <c r="AA1602" s="203"/>
    </row>
    <row r="1603" spans="23:27" ht="15.75">
      <c r="W1603" s="203"/>
      <c r="X1603" s="203"/>
      <c r="Y1603" s="203"/>
      <c r="Z1603" s="203"/>
      <c r="AA1603" s="203"/>
    </row>
    <row r="1604" spans="23:27" ht="15.75">
      <c r="W1604" s="203"/>
      <c r="X1604" s="203"/>
      <c r="Y1604" s="203"/>
      <c r="Z1604" s="203"/>
      <c r="AA1604" s="203"/>
    </row>
    <row r="1605" spans="23:27" ht="15.75">
      <c r="W1605" s="203"/>
      <c r="X1605" s="203"/>
      <c r="Y1605" s="203"/>
      <c r="Z1605" s="203"/>
      <c r="AA1605" s="203"/>
    </row>
    <row r="1606" spans="23:27" ht="15.75">
      <c r="W1606" s="203"/>
      <c r="X1606" s="203"/>
      <c r="Y1606" s="203"/>
      <c r="Z1606" s="203"/>
      <c r="AA1606" s="203"/>
    </row>
    <row r="1607" spans="23:27" ht="15.75">
      <c r="W1607" s="203"/>
      <c r="X1607" s="203"/>
      <c r="Y1607" s="203"/>
      <c r="Z1607" s="203"/>
      <c r="AA1607" s="203"/>
    </row>
    <row r="1608" spans="23:27" ht="15.75">
      <c r="W1608" s="203"/>
      <c r="X1608" s="203"/>
      <c r="Y1608" s="203"/>
      <c r="Z1608" s="203"/>
      <c r="AA1608" s="203"/>
    </row>
    <row r="1609" spans="23:27" ht="15.75">
      <c r="W1609" s="203"/>
      <c r="X1609" s="203"/>
      <c r="Y1609" s="203"/>
      <c r="Z1609" s="203"/>
      <c r="AA1609" s="203"/>
    </row>
    <row r="1610" spans="23:27" ht="15.75">
      <c r="W1610" s="203"/>
      <c r="X1610" s="203"/>
      <c r="Y1610" s="203"/>
      <c r="Z1610" s="203"/>
      <c r="AA1610" s="203"/>
    </row>
    <row r="1611" spans="23:27" ht="15.75">
      <c r="W1611" s="203"/>
      <c r="X1611" s="203"/>
      <c r="Y1611" s="203"/>
      <c r="Z1611" s="203"/>
      <c r="AA1611" s="203"/>
    </row>
    <row r="1612" spans="23:27" ht="15.75">
      <c r="W1612" s="203"/>
      <c r="X1612" s="203"/>
      <c r="Y1612" s="203"/>
      <c r="Z1612" s="203"/>
      <c r="AA1612" s="203"/>
    </row>
    <row r="1613" spans="23:27" ht="15.75">
      <c r="W1613" s="203"/>
      <c r="X1613" s="203"/>
      <c r="Y1613" s="203"/>
      <c r="Z1613" s="203"/>
      <c r="AA1613" s="203"/>
    </row>
    <row r="1614" spans="23:27" ht="15.75">
      <c r="W1614" s="203"/>
      <c r="X1614" s="203"/>
      <c r="Y1614" s="203"/>
      <c r="Z1614" s="203"/>
      <c r="AA1614" s="203"/>
    </row>
    <row r="1615" spans="23:27" ht="15.75">
      <c r="W1615" s="203"/>
      <c r="X1615" s="203"/>
      <c r="Y1615" s="203"/>
      <c r="Z1615" s="203"/>
      <c r="AA1615" s="203"/>
    </row>
    <row r="1616" spans="23:27" ht="15.75">
      <c r="W1616" s="203"/>
      <c r="X1616" s="203"/>
      <c r="Y1616" s="203"/>
      <c r="Z1616" s="203"/>
      <c r="AA1616" s="203"/>
    </row>
    <row r="1617" spans="23:27" ht="15.75">
      <c r="W1617" s="203"/>
      <c r="X1617" s="203"/>
      <c r="Y1617" s="203"/>
      <c r="Z1617" s="203"/>
      <c r="AA1617" s="203"/>
    </row>
    <row r="1618" spans="23:27" ht="15.75">
      <c r="W1618" s="203"/>
      <c r="X1618" s="203"/>
      <c r="Y1618" s="203"/>
      <c r="Z1618" s="203"/>
      <c r="AA1618" s="203"/>
    </row>
    <row r="1619" spans="23:27" ht="15.75">
      <c r="W1619" s="203"/>
      <c r="X1619" s="203"/>
      <c r="Y1619" s="203"/>
      <c r="Z1619" s="203"/>
      <c r="AA1619" s="203"/>
    </row>
    <row r="1620" spans="23:27" ht="15.75">
      <c r="W1620" s="203"/>
      <c r="X1620" s="203"/>
      <c r="Y1620" s="203"/>
      <c r="Z1620" s="203"/>
      <c r="AA1620" s="203"/>
    </row>
    <row r="1621" spans="23:27" ht="15.75">
      <c r="W1621" s="203"/>
      <c r="X1621" s="203"/>
      <c r="Y1621" s="203"/>
      <c r="Z1621" s="203"/>
      <c r="AA1621" s="203"/>
    </row>
    <row r="1622" spans="23:27" ht="15.75">
      <c r="W1622" s="203"/>
      <c r="X1622" s="203"/>
      <c r="Y1622" s="203"/>
      <c r="Z1622" s="203"/>
      <c r="AA1622" s="203"/>
    </row>
    <row r="1623" spans="23:27" ht="15.75">
      <c r="W1623" s="203"/>
      <c r="X1623" s="203"/>
      <c r="Y1623" s="203"/>
      <c r="Z1623" s="203"/>
      <c r="AA1623" s="203"/>
    </row>
    <row r="1624" spans="23:27" ht="15.75">
      <c r="W1624" s="203"/>
      <c r="X1624" s="203"/>
      <c r="Y1624" s="203"/>
      <c r="Z1624" s="203"/>
      <c r="AA1624" s="203"/>
    </row>
    <row r="1625" spans="23:27" ht="15.75">
      <c r="W1625" s="203"/>
      <c r="X1625" s="203"/>
      <c r="Y1625" s="203"/>
      <c r="Z1625" s="203"/>
      <c r="AA1625" s="203"/>
    </row>
    <row r="1626" spans="23:27" ht="15.75">
      <c r="W1626" s="203"/>
      <c r="X1626" s="203"/>
      <c r="Y1626" s="203"/>
      <c r="Z1626" s="203"/>
      <c r="AA1626" s="203"/>
    </row>
    <row r="1627" spans="23:27" ht="15.75">
      <c r="W1627" s="203"/>
      <c r="X1627" s="203"/>
      <c r="Y1627" s="203"/>
      <c r="Z1627" s="203"/>
      <c r="AA1627" s="203"/>
    </row>
    <row r="1628" spans="23:27" ht="15.75">
      <c r="W1628" s="203"/>
      <c r="X1628" s="203"/>
      <c r="Y1628" s="203"/>
      <c r="Z1628" s="203"/>
      <c r="AA1628" s="203"/>
    </row>
    <row r="1629" spans="23:27" ht="15.75">
      <c r="W1629" s="203"/>
      <c r="X1629" s="203"/>
      <c r="Y1629" s="203"/>
      <c r="Z1629" s="203"/>
      <c r="AA1629" s="203"/>
    </row>
    <row r="1630" spans="23:27" ht="15.75">
      <c r="W1630" s="203"/>
      <c r="X1630" s="203"/>
      <c r="Y1630" s="203"/>
      <c r="Z1630" s="203"/>
      <c r="AA1630" s="203"/>
    </row>
    <row r="1631" spans="23:27" ht="15.75">
      <c r="W1631" s="203"/>
      <c r="X1631" s="203"/>
      <c r="Y1631" s="203"/>
      <c r="Z1631" s="203"/>
      <c r="AA1631" s="203"/>
    </row>
    <row r="1632" spans="23:27" ht="15.75">
      <c r="W1632" s="203"/>
      <c r="X1632" s="203"/>
      <c r="Y1632" s="203"/>
      <c r="Z1632" s="203"/>
      <c r="AA1632" s="203"/>
    </row>
    <row r="1633" spans="23:27" ht="15.75">
      <c r="W1633" s="203"/>
      <c r="X1633" s="203"/>
      <c r="Y1633" s="203"/>
      <c r="Z1633" s="203"/>
      <c r="AA1633" s="203"/>
    </row>
    <row r="1634" spans="23:27" ht="15.75">
      <c r="W1634" s="203"/>
      <c r="X1634" s="203"/>
      <c r="Y1634" s="203"/>
      <c r="Z1634" s="203"/>
      <c r="AA1634" s="203"/>
    </row>
    <row r="1635" spans="23:27" ht="15.75">
      <c r="W1635" s="203"/>
      <c r="X1635" s="203"/>
      <c r="Y1635" s="203"/>
      <c r="Z1635" s="203"/>
      <c r="AA1635" s="203"/>
    </row>
    <row r="1636" spans="23:27" ht="15.75">
      <c r="W1636" s="203"/>
      <c r="X1636" s="203"/>
      <c r="Y1636" s="203"/>
      <c r="Z1636" s="203"/>
      <c r="AA1636" s="203"/>
    </row>
    <row r="1637" spans="23:27" ht="15.75">
      <c r="W1637" s="203"/>
      <c r="X1637" s="203"/>
      <c r="Y1637" s="203"/>
      <c r="Z1637" s="203"/>
      <c r="AA1637" s="203"/>
    </row>
    <row r="1638" spans="23:27" ht="15.75">
      <c r="W1638" s="203"/>
      <c r="X1638" s="203"/>
      <c r="Y1638" s="203"/>
      <c r="Z1638" s="203"/>
      <c r="AA1638" s="203"/>
    </row>
    <row r="1639" spans="23:27" ht="15.75">
      <c r="W1639" s="203"/>
      <c r="X1639" s="203"/>
      <c r="Y1639" s="203"/>
      <c r="Z1639" s="203"/>
      <c r="AA1639" s="203"/>
    </row>
    <row r="1640" spans="23:27" ht="15.75">
      <c r="W1640" s="203"/>
      <c r="X1640" s="203"/>
      <c r="Y1640" s="203"/>
      <c r="Z1640" s="203"/>
      <c r="AA1640" s="203"/>
    </row>
    <row r="1641" spans="23:27" ht="15.75">
      <c r="W1641" s="203"/>
      <c r="X1641" s="203"/>
      <c r="Y1641" s="203"/>
      <c r="Z1641" s="203"/>
      <c r="AA1641" s="203"/>
    </row>
    <row r="1642" spans="23:27" ht="15.75">
      <c r="W1642" s="203"/>
      <c r="X1642" s="203"/>
      <c r="Y1642" s="203"/>
      <c r="Z1642" s="203"/>
      <c r="AA1642" s="203"/>
    </row>
    <row r="1643" spans="23:27" ht="15.75">
      <c r="W1643" s="203"/>
      <c r="X1643" s="203"/>
      <c r="Y1643" s="203"/>
      <c r="Z1643" s="203"/>
      <c r="AA1643" s="203"/>
    </row>
    <row r="1644" spans="23:27" ht="15.75">
      <c r="W1644" s="203"/>
      <c r="X1644" s="203"/>
      <c r="Y1644" s="203"/>
      <c r="Z1644" s="203"/>
      <c r="AA1644" s="203"/>
    </row>
    <row r="1645" spans="23:27" ht="15.75">
      <c r="W1645" s="203"/>
      <c r="X1645" s="203"/>
      <c r="Y1645" s="203"/>
      <c r="Z1645" s="203"/>
      <c r="AA1645" s="203"/>
    </row>
    <row r="1646" spans="23:27" ht="15.75">
      <c r="W1646" s="203"/>
      <c r="X1646" s="203"/>
      <c r="Y1646" s="203"/>
      <c r="Z1646" s="203"/>
      <c r="AA1646" s="203"/>
    </row>
    <row r="1647" spans="23:27" ht="15.75">
      <c r="W1647" s="203"/>
      <c r="X1647" s="203"/>
      <c r="Y1647" s="203"/>
      <c r="Z1647" s="203"/>
      <c r="AA1647" s="203"/>
    </row>
    <row r="1648" spans="23:27" ht="15.75">
      <c r="W1648" s="203"/>
      <c r="X1648" s="203"/>
      <c r="Y1648" s="203"/>
      <c r="Z1648" s="203"/>
      <c r="AA1648" s="203"/>
    </row>
    <row r="1649" spans="23:27" ht="15.75">
      <c r="W1649" s="203"/>
      <c r="X1649" s="203"/>
      <c r="Y1649" s="203"/>
      <c r="Z1649" s="203"/>
      <c r="AA1649" s="203"/>
    </row>
    <row r="1650" spans="23:27" ht="15.75">
      <c r="W1650" s="203"/>
      <c r="X1650" s="203"/>
      <c r="Y1650" s="203"/>
      <c r="Z1650" s="203"/>
      <c r="AA1650" s="203"/>
    </row>
    <row r="1651" spans="23:27" ht="15.75">
      <c r="W1651" s="203"/>
      <c r="X1651" s="203"/>
      <c r="Y1651" s="203"/>
      <c r="Z1651" s="203"/>
      <c r="AA1651" s="203"/>
    </row>
    <row r="1652" spans="23:27" ht="15.75">
      <c r="W1652" s="203"/>
      <c r="X1652" s="203"/>
      <c r="Y1652" s="203"/>
      <c r="Z1652" s="203"/>
      <c r="AA1652" s="203"/>
    </row>
    <row r="1653" spans="23:27" ht="15.75">
      <c r="W1653" s="203"/>
      <c r="X1653" s="203"/>
      <c r="Y1653" s="203"/>
      <c r="Z1653" s="203"/>
      <c r="AA1653" s="203"/>
    </row>
    <row r="1654" spans="23:27" ht="15.75">
      <c r="W1654" s="203"/>
      <c r="X1654" s="203"/>
      <c r="Y1654" s="203"/>
      <c r="Z1654" s="203"/>
      <c r="AA1654" s="203"/>
    </row>
    <row r="1655" spans="23:27" ht="15.75">
      <c r="W1655" s="203"/>
      <c r="X1655" s="203"/>
      <c r="Y1655" s="203"/>
      <c r="Z1655" s="203"/>
      <c r="AA1655" s="203"/>
    </row>
    <row r="1656" spans="23:27" ht="15.75">
      <c r="W1656" s="203"/>
      <c r="X1656" s="203"/>
      <c r="Y1656" s="203"/>
      <c r="Z1656" s="203"/>
      <c r="AA1656" s="203"/>
    </row>
    <row r="1657" spans="23:27" ht="15.75">
      <c r="W1657" s="203"/>
      <c r="X1657" s="203"/>
      <c r="Y1657" s="203"/>
      <c r="Z1657" s="203"/>
      <c r="AA1657" s="203"/>
    </row>
    <row r="1658" spans="23:27" ht="15.75">
      <c r="W1658" s="203"/>
      <c r="X1658" s="203"/>
      <c r="Y1658" s="203"/>
      <c r="Z1658" s="203"/>
      <c r="AA1658" s="203"/>
    </row>
    <row r="1659" spans="23:27" ht="15.75">
      <c r="W1659" s="203"/>
      <c r="X1659" s="203"/>
      <c r="Y1659" s="203"/>
      <c r="Z1659" s="203"/>
      <c r="AA1659" s="203"/>
    </row>
    <row r="1660" spans="23:27" ht="15.75">
      <c r="W1660" s="203"/>
      <c r="X1660" s="203"/>
      <c r="Y1660" s="203"/>
      <c r="Z1660" s="203"/>
      <c r="AA1660" s="203"/>
    </row>
    <row r="1661" spans="23:27" ht="15.75">
      <c r="W1661" s="203"/>
      <c r="X1661" s="203"/>
      <c r="Y1661" s="203"/>
      <c r="Z1661" s="203"/>
      <c r="AA1661" s="203"/>
    </row>
    <row r="1662" spans="23:27" ht="15.75">
      <c r="W1662" s="203"/>
      <c r="X1662" s="203"/>
      <c r="Y1662" s="203"/>
      <c r="Z1662" s="203"/>
      <c r="AA1662" s="203"/>
    </row>
    <row r="1663" spans="23:27" ht="15.75">
      <c r="W1663" s="203"/>
      <c r="X1663" s="203"/>
      <c r="Y1663" s="203"/>
      <c r="Z1663" s="203"/>
      <c r="AA1663" s="203"/>
    </row>
    <row r="1664" spans="23:27" ht="15.75">
      <c r="W1664" s="203"/>
      <c r="X1664" s="203"/>
      <c r="Y1664" s="203"/>
      <c r="Z1664" s="203"/>
      <c r="AA1664" s="203"/>
    </row>
    <row r="1665" spans="23:27" ht="15.75">
      <c r="W1665" s="203"/>
      <c r="X1665" s="203"/>
      <c r="Y1665" s="203"/>
      <c r="Z1665" s="203"/>
      <c r="AA1665" s="203"/>
    </row>
    <row r="1666" spans="23:27" ht="15.75">
      <c r="W1666" s="203"/>
      <c r="X1666" s="203"/>
      <c r="Y1666" s="203"/>
      <c r="Z1666" s="203"/>
      <c r="AA1666" s="203"/>
    </row>
    <row r="1667" spans="23:27" ht="15.75">
      <c r="W1667" s="203"/>
      <c r="X1667" s="203"/>
      <c r="Y1667" s="203"/>
      <c r="Z1667" s="203"/>
      <c r="AA1667" s="203"/>
    </row>
    <row r="1668" spans="23:27" ht="15.75">
      <c r="W1668" s="203"/>
      <c r="X1668" s="203"/>
      <c r="Y1668" s="203"/>
      <c r="Z1668" s="203"/>
      <c r="AA1668" s="203"/>
    </row>
    <row r="1669" spans="23:27" ht="15.75">
      <c r="W1669" s="203"/>
      <c r="X1669" s="203"/>
      <c r="Y1669" s="203"/>
      <c r="Z1669" s="203"/>
      <c r="AA1669" s="203"/>
    </row>
    <row r="1670" spans="23:27" ht="15.75">
      <c r="W1670" s="203"/>
      <c r="X1670" s="203"/>
      <c r="Y1670" s="203"/>
      <c r="Z1670" s="203"/>
      <c r="AA1670" s="203"/>
    </row>
    <row r="1671" spans="23:27" ht="15.75">
      <c r="W1671" s="203"/>
      <c r="X1671" s="203"/>
      <c r="Y1671" s="203"/>
      <c r="Z1671" s="203"/>
      <c r="AA1671" s="203"/>
    </row>
    <row r="1672" spans="23:27" ht="15.75">
      <c r="W1672" s="203"/>
      <c r="X1672" s="203"/>
      <c r="Y1672" s="203"/>
      <c r="Z1672" s="203"/>
      <c r="AA1672" s="203"/>
    </row>
    <row r="1673" spans="23:27" ht="15.75">
      <c r="W1673" s="203"/>
      <c r="X1673" s="203"/>
      <c r="Y1673" s="203"/>
      <c r="Z1673" s="203"/>
      <c r="AA1673" s="203"/>
    </row>
    <row r="1674" spans="23:27" ht="15.75">
      <c r="W1674" s="203"/>
      <c r="X1674" s="203"/>
      <c r="Y1674" s="203"/>
      <c r="Z1674" s="203"/>
      <c r="AA1674" s="203"/>
    </row>
    <row r="1675" spans="23:27" ht="15.75">
      <c r="W1675" s="203"/>
      <c r="X1675" s="203"/>
      <c r="Y1675" s="203"/>
      <c r="Z1675" s="203"/>
      <c r="AA1675" s="203"/>
    </row>
    <row r="1676" spans="23:27" ht="15.75">
      <c r="W1676" s="203"/>
      <c r="X1676" s="203"/>
      <c r="Y1676" s="203"/>
      <c r="Z1676" s="203"/>
      <c r="AA1676" s="203"/>
    </row>
    <row r="1677" spans="23:27" ht="15.75">
      <c r="W1677" s="203"/>
      <c r="X1677" s="203"/>
      <c r="Y1677" s="203"/>
      <c r="Z1677" s="203"/>
      <c r="AA1677" s="203"/>
    </row>
    <row r="1678" spans="23:27" ht="15.75">
      <c r="W1678" s="203"/>
      <c r="X1678" s="203"/>
      <c r="Y1678" s="203"/>
      <c r="Z1678" s="203"/>
      <c r="AA1678" s="203"/>
    </row>
    <row r="1679" spans="23:27" ht="15.75">
      <c r="W1679" s="203"/>
      <c r="X1679" s="203"/>
      <c r="Y1679" s="203"/>
      <c r="Z1679" s="203"/>
      <c r="AA1679" s="203"/>
    </row>
    <row r="1680" spans="23:27" ht="15.75">
      <c r="W1680" s="203"/>
      <c r="X1680" s="203"/>
      <c r="Y1680" s="203"/>
      <c r="Z1680" s="203"/>
      <c r="AA1680" s="203"/>
    </row>
    <row r="1681" spans="23:27" ht="15.75">
      <c r="W1681" s="203"/>
      <c r="X1681" s="203"/>
      <c r="Y1681" s="203"/>
      <c r="Z1681" s="203"/>
      <c r="AA1681" s="203"/>
    </row>
    <row r="1682" spans="23:27" ht="15.75">
      <c r="W1682" s="203"/>
      <c r="X1682" s="203"/>
      <c r="Y1682" s="203"/>
      <c r="Z1682" s="203"/>
      <c r="AA1682" s="203"/>
    </row>
    <row r="1683" spans="23:27" ht="15.75">
      <c r="W1683" s="203"/>
      <c r="X1683" s="203"/>
      <c r="Y1683" s="203"/>
      <c r="Z1683" s="203"/>
      <c r="AA1683" s="203"/>
    </row>
    <row r="1684" spans="23:27" ht="15.75">
      <c r="W1684" s="203"/>
      <c r="X1684" s="203"/>
      <c r="Y1684" s="203"/>
      <c r="Z1684" s="203"/>
      <c r="AA1684" s="203"/>
    </row>
    <row r="1685" spans="23:27" ht="15.75">
      <c r="W1685" s="203"/>
      <c r="X1685" s="203"/>
      <c r="Y1685" s="203"/>
      <c r="Z1685" s="203"/>
      <c r="AA1685" s="203"/>
    </row>
    <row r="1686" spans="23:27" ht="15.75">
      <c r="W1686" s="203"/>
      <c r="X1686" s="203"/>
      <c r="Y1686" s="203"/>
      <c r="Z1686" s="203"/>
      <c r="AA1686" s="203"/>
    </row>
    <row r="1687" spans="23:27" ht="15.75">
      <c r="W1687" s="203"/>
      <c r="X1687" s="203"/>
      <c r="Y1687" s="203"/>
      <c r="Z1687" s="203"/>
      <c r="AA1687" s="203"/>
    </row>
    <row r="1688" spans="23:27" ht="15.75">
      <c r="W1688" s="203"/>
      <c r="X1688" s="203"/>
      <c r="Y1688" s="203"/>
      <c r="Z1688" s="203"/>
      <c r="AA1688" s="203"/>
    </row>
    <row r="1689" spans="23:27" ht="15.75">
      <c r="W1689" s="203"/>
      <c r="X1689" s="203"/>
      <c r="Y1689" s="203"/>
      <c r="Z1689" s="203"/>
      <c r="AA1689" s="203"/>
    </row>
    <row r="1690" spans="23:27" ht="15.75">
      <c r="W1690" s="203"/>
      <c r="X1690" s="203"/>
      <c r="Y1690" s="203"/>
      <c r="Z1690" s="203"/>
      <c r="AA1690" s="203"/>
    </row>
    <row r="1691" spans="23:27" ht="15.75">
      <c r="W1691" s="203"/>
      <c r="X1691" s="203"/>
      <c r="Y1691" s="203"/>
      <c r="Z1691" s="203"/>
      <c r="AA1691" s="203"/>
    </row>
    <row r="1692" spans="23:27" ht="15.75">
      <c r="W1692" s="203"/>
      <c r="X1692" s="203"/>
      <c r="Y1692" s="203"/>
      <c r="Z1692" s="203"/>
      <c r="AA1692" s="203"/>
    </row>
    <row r="1693" spans="23:27" ht="15.75">
      <c r="W1693" s="203"/>
      <c r="X1693" s="203"/>
      <c r="Y1693" s="203"/>
      <c r="Z1693" s="203"/>
      <c r="AA1693" s="203"/>
    </row>
    <row r="1694" spans="23:27" ht="15.75">
      <c r="W1694" s="203"/>
      <c r="X1694" s="203"/>
      <c r="Y1694" s="203"/>
      <c r="Z1694" s="203"/>
      <c r="AA1694" s="203"/>
    </row>
    <row r="1695" spans="23:27" ht="15.75">
      <c r="W1695" s="203"/>
      <c r="X1695" s="203"/>
      <c r="Y1695" s="203"/>
      <c r="Z1695" s="203"/>
      <c r="AA1695" s="203"/>
    </row>
    <row r="1696" spans="23:27" ht="15.75">
      <c r="W1696" s="203"/>
      <c r="X1696" s="203"/>
      <c r="Y1696" s="203"/>
      <c r="Z1696" s="203"/>
      <c r="AA1696" s="203"/>
    </row>
    <row r="1697" spans="23:27" ht="15.75">
      <c r="W1697" s="203"/>
      <c r="X1697" s="203"/>
      <c r="Y1697" s="203"/>
      <c r="Z1697" s="203"/>
      <c r="AA1697" s="203"/>
    </row>
    <row r="1698" spans="23:27" ht="15.75">
      <c r="W1698" s="203"/>
      <c r="X1698" s="203"/>
      <c r="Y1698" s="203"/>
      <c r="Z1698" s="203"/>
      <c r="AA1698" s="203"/>
    </row>
    <row r="1699" spans="23:27" ht="15.75">
      <c r="W1699" s="203"/>
      <c r="X1699" s="203"/>
      <c r="Y1699" s="203"/>
      <c r="Z1699" s="203"/>
      <c r="AA1699" s="203"/>
    </row>
    <row r="1700" spans="23:27" ht="15.75">
      <c r="W1700" s="203"/>
      <c r="X1700" s="203"/>
      <c r="Y1700" s="203"/>
      <c r="Z1700" s="203"/>
      <c r="AA1700" s="203"/>
    </row>
    <row r="1701" spans="23:27" ht="15.75">
      <c r="W1701" s="203"/>
      <c r="X1701" s="203"/>
      <c r="Y1701" s="203"/>
      <c r="Z1701" s="203"/>
      <c r="AA1701" s="203"/>
    </row>
    <row r="1702" spans="23:27" ht="15.75">
      <c r="W1702" s="203"/>
      <c r="X1702" s="203"/>
      <c r="Y1702" s="203"/>
      <c r="Z1702" s="203"/>
      <c r="AA1702" s="203"/>
    </row>
    <row r="1703" spans="23:27" ht="15.75">
      <c r="W1703" s="203"/>
      <c r="X1703" s="203"/>
      <c r="Y1703" s="203"/>
      <c r="Z1703" s="203"/>
      <c r="AA1703" s="203"/>
    </row>
    <row r="1704" spans="23:27" ht="15.75">
      <c r="W1704" s="203"/>
      <c r="X1704" s="203"/>
      <c r="Y1704" s="203"/>
      <c r="Z1704" s="203"/>
      <c r="AA1704" s="203"/>
    </row>
    <row r="1705" spans="23:27" ht="15.75">
      <c r="W1705" s="203"/>
      <c r="X1705" s="203"/>
      <c r="Y1705" s="203"/>
      <c r="Z1705" s="203"/>
      <c r="AA1705" s="203"/>
    </row>
    <row r="1706" spans="23:27" ht="15.75">
      <c r="W1706" s="203"/>
      <c r="X1706" s="203"/>
      <c r="Y1706" s="203"/>
      <c r="Z1706" s="203"/>
      <c r="AA1706" s="203"/>
    </row>
    <row r="1707" spans="23:27" ht="15.75">
      <c r="W1707" s="203"/>
      <c r="X1707" s="203"/>
      <c r="Y1707" s="203"/>
      <c r="Z1707" s="203"/>
      <c r="AA1707" s="203"/>
    </row>
    <row r="1708" spans="23:27" ht="15.75">
      <c r="W1708" s="203"/>
      <c r="X1708" s="203"/>
      <c r="Y1708" s="203"/>
      <c r="Z1708" s="203"/>
      <c r="AA1708" s="203"/>
    </row>
    <row r="1709" spans="23:27" ht="15.75">
      <c r="W1709" s="203"/>
      <c r="X1709" s="203"/>
      <c r="Y1709" s="203"/>
      <c r="Z1709" s="203"/>
      <c r="AA1709" s="203"/>
    </row>
    <row r="1710" spans="23:27" ht="15.75">
      <c r="W1710" s="203"/>
      <c r="X1710" s="203"/>
      <c r="Y1710" s="203"/>
      <c r="Z1710" s="203"/>
      <c r="AA1710" s="203"/>
    </row>
    <row r="1711" spans="23:27" ht="15.75">
      <c r="W1711" s="203"/>
      <c r="X1711" s="203"/>
      <c r="Y1711" s="203"/>
      <c r="Z1711" s="203"/>
      <c r="AA1711" s="203"/>
    </row>
    <row r="1712" spans="23:27" ht="15.75">
      <c r="W1712" s="203"/>
      <c r="X1712" s="203"/>
      <c r="Y1712" s="203"/>
      <c r="Z1712" s="203"/>
      <c r="AA1712" s="203"/>
    </row>
    <row r="1713" spans="23:27" ht="15.75">
      <c r="W1713" s="203"/>
      <c r="X1713" s="203"/>
      <c r="Y1713" s="203"/>
      <c r="Z1713" s="203"/>
      <c r="AA1713" s="203"/>
    </row>
    <row r="1714" spans="23:27" ht="15.75">
      <c r="W1714" s="203"/>
      <c r="X1714" s="203"/>
      <c r="Y1714" s="203"/>
      <c r="Z1714" s="203"/>
      <c r="AA1714" s="203"/>
    </row>
    <row r="1715" spans="23:27" ht="15.75">
      <c r="W1715" s="203"/>
      <c r="X1715" s="203"/>
      <c r="Y1715" s="203"/>
      <c r="Z1715" s="203"/>
      <c r="AA1715" s="203"/>
    </row>
    <row r="1716" spans="23:27" ht="15.75">
      <c r="W1716" s="203"/>
      <c r="X1716" s="203"/>
      <c r="Y1716" s="203"/>
      <c r="Z1716" s="203"/>
      <c r="AA1716" s="203"/>
    </row>
    <row r="1717" spans="23:27" ht="15.75">
      <c r="W1717" s="203"/>
      <c r="X1717" s="203"/>
      <c r="Y1717" s="203"/>
      <c r="Z1717" s="203"/>
      <c r="AA1717" s="203"/>
    </row>
    <row r="1718" spans="23:27" ht="15.75">
      <c r="W1718" s="203"/>
      <c r="X1718" s="203"/>
      <c r="Y1718" s="203"/>
      <c r="Z1718" s="203"/>
      <c r="AA1718" s="203"/>
    </row>
    <row r="1719" spans="23:27" ht="15.75">
      <c r="W1719" s="203"/>
      <c r="X1719" s="203"/>
      <c r="Y1719" s="203"/>
      <c r="Z1719" s="203"/>
      <c r="AA1719" s="203"/>
    </row>
    <row r="1720" spans="23:27" ht="15.75">
      <c r="W1720" s="203"/>
      <c r="X1720" s="203"/>
      <c r="Y1720" s="203"/>
      <c r="Z1720" s="203"/>
      <c r="AA1720" s="203"/>
    </row>
    <row r="1721" spans="23:27" ht="15.75">
      <c r="W1721" s="203"/>
      <c r="X1721" s="203"/>
      <c r="Y1721" s="203"/>
      <c r="Z1721" s="203"/>
      <c r="AA1721" s="203"/>
    </row>
    <row r="1722" spans="23:27" ht="15.75">
      <c r="W1722" s="203"/>
      <c r="X1722" s="203"/>
      <c r="Y1722" s="203"/>
      <c r="Z1722" s="203"/>
      <c r="AA1722" s="203"/>
    </row>
    <row r="1723" spans="23:27" ht="15.75">
      <c r="W1723" s="203"/>
      <c r="X1723" s="203"/>
      <c r="Y1723" s="203"/>
      <c r="Z1723" s="203"/>
      <c r="AA1723" s="203"/>
    </row>
    <row r="1724" spans="23:27" ht="15.75">
      <c r="W1724" s="203"/>
      <c r="X1724" s="203"/>
      <c r="Y1724" s="203"/>
      <c r="Z1724" s="203"/>
      <c r="AA1724" s="203"/>
    </row>
    <row r="1725" spans="23:27" ht="15.75">
      <c r="W1725" s="203"/>
      <c r="X1725" s="203"/>
      <c r="Y1725" s="203"/>
      <c r="Z1725" s="203"/>
      <c r="AA1725" s="203"/>
    </row>
    <row r="1726" spans="23:27" ht="15.75">
      <c r="W1726" s="203"/>
      <c r="X1726" s="203"/>
      <c r="Y1726" s="203"/>
      <c r="Z1726" s="203"/>
      <c r="AA1726" s="203"/>
    </row>
    <row r="1727" spans="23:27" ht="15.75">
      <c r="W1727" s="203"/>
      <c r="X1727" s="203"/>
      <c r="Y1727" s="203"/>
      <c r="Z1727" s="203"/>
      <c r="AA1727" s="203"/>
    </row>
    <row r="1728" spans="23:27" ht="15.75">
      <c r="W1728" s="203"/>
      <c r="X1728" s="203"/>
      <c r="Y1728" s="203"/>
      <c r="Z1728" s="203"/>
      <c r="AA1728" s="203"/>
    </row>
    <row r="1729" spans="23:27" ht="15.75">
      <c r="W1729" s="203"/>
      <c r="X1729" s="203"/>
      <c r="Y1729" s="203"/>
      <c r="Z1729" s="203"/>
      <c r="AA1729" s="203"/>
    </row>
    <row r="1730" spans="23:27" ht="15.75">
      <c r="W1730" s="203"/>
      <c r="X1730" s="203"/>
      <c r="Y1730" s="203"/>
      <c r="Z1730" s="203"/>
      <c r="AA1730" s="203"/>
    </row>
    <row r="1731" spans="23:27" ht="15.75">
      <c r="W1731" s="203"/>
      <c r="X1731" s="203"/>
      <c r="Y1731" s="203"/>
      <c r="Z1731" s="203"/>
      <c r="AA1731" s="203"/>
    </row>
    <row r="1732" spans="23:27" ht="15.75">
      <c r="W1732" s="203"/>
      <c r="X1732" s="203"/>
      <c r="Y1732" s="203"/>
      <c r="Z1732" s="203"/>
      <c r="AA1732" s="203"/>
    </row>
    <row r="1733" spans="23:27" ht="15.75">
      <c r="W1733" s="203"/>
      <c r="X1733" s="203"/>
      <c r="Y1733" s="203"/>
      <c r="Z1733" s="203"/>
      <c r="AA1733" s="203"/>
    </row>
    <row r="1734" spans="23:27" ht="15.75">
      <c r="W1734" s="203"/>
      <c r="X1734" s="203"/>
      <c r="Y1734" s="203"/>
      <c r="Z1734" s="203"/>
      <c r="AA1734" s="203"/>
    </row>
    <row r="1735" spans="23:27" ht="15.75">
      <c r="W1735" s="203"/>
      <c r="X1735" s="203"/>
      <c r="Y1735" s="203"/>
      <c r="Z1735" s="203"/>
      <c r="AA1735" s="203"/>
    </row>
    <row r="1736" spans="23:27" ht="15.75">
      <c r="W1736" s="203"/>
      <c r="X1736" s="203"/>
      <c r="Y1736" s="203"/>
      <c r="Z1736" s="203"/>
      <c r="AA1736" s="203"/>
    </row>
    <row r="1737" spans="23:27" ht="15.75">
      <c r="W1737" s="203"/>
      <c r="X1737" s="203"/>
      <c r="Y1737" s="203"/>
      <c r="Z1737" s="203"/>
      <c r="AA1737" s="203"/>
    </row>
    <row r="1738" spans="23:27" ht="15.75">
      <c r="W1738" s="203"/>
      <c r="X1738" s="203"/>
      <c r="Y1738" s="203"/>
      <c r="Z1738" s="203"/>
      <c r="AA1738" s="203"/>
    </row>
    <row r="1739" spans="23:27" ht="15.75">
      <c r="W1739" s="203"/>
      <c r="X1739" s="203"/>
      <c r="Y1739" s="203"/>
      <c r="Z1739" s="203"/>
      <c r="AA1739" s="203"/>
    </row>
    <row r="1740" spans="23:27" ht="15.75">
      <c r="W1740" s="203"/>
      <c r="X1740" s="203"/>
      <c r="Y1740" s="203"/>
      <c r="Z1740" s="203"/>
      <c r="AA1740" s="203"/>
    </row>
    <row r="1741" spans="23:27" ht="15.75">
      <c r="W1741" s="203"/>
      <c r="X1741" s="203"/>
      <c r="Y1741" s="203"/>
      <c r="Z1741" s="203"/>
      <c r="AA1741" s="203"/>
    </row>
    <row r="1742" spans="23:27" ht="15.75">
      <c r="W1742" s="203"/>
      <c r="X1742" s="203"/>
      <c r="Y1742" s="203"/>
      <c r="Z1742" s="203"/>
      <c r="AA1742" s="203"/>
    </row>
    <row r="1743" spans="23:27" ht="15.75">
      <c r="W1743" s="203"/>
      <c r="X1743" s="203"/>
      <c r="Y1743" s="203"/>
      <c r="Z1743" s="203"/>
      <c r="AA1743" s="203"/>
    </row>
    <row r="1744" spans="23:27" ht="15.75">
      <c r="W1744" s="203"/>
      <c r="X1744" s="203"/>
      <c r="Y1744" s="203"/>
      <c r="Z1744" s="203"/>
      <c r="AA1744" s="203"/>
    </row>
    <row r="1745" spans="23:27" ht="15.75">
      <c r="W1745" s="203"/>
      <c r="X1745" s="203"/>
      <c r="Y1745" s="203"/>
      <c r="Z1745" s="203"/>
      <c r="AA1745" s="203"/>
    </row>
    <row r="1746" spans="23:27" ht="15.75">
      <c r="W1746" s="203"/>
      <c r="X1746" s="203"/>
      <c r="Y1746" s="203"/>
      <c r="Z1746" s="203"/>
      <c r="AA1746" s="203"/>
    </row>
    <row r="1747" spans="23:27" ht="15.75">
      <c r="W1747" s="203"/>
      <c r="X1747" s="203"/>
      <c r="Y1747" s="203"/>
      <c r="Z1747" s="203"/>
      <c r="AA1747" s="203"/>
    </row>
    <row r="1748" spans="23:27" ht="15.75">
      <c r="W1748" s="203"/>
      <c r="X1748" s="203"/>
      <c r="Y1748" s="203"/>
      <c r="Z1748" s="203"/>
      <c r="AA1748" s="203"/>
    </row>
    <row r="1749" spans="23:27" ht="15.75">
      <c r="W1749" s="203"/>
      <c r="X1749" s="203"/>
      <c r="Y1749" s="203"/>
      <c r="Z1749" s="203"/>
      <c r="AA1749" s="203"/>
    </row>
    <row r="1750" spans="23:27" ht="15.75">
      <c r="W1750" s="203"/>
      <c r="X1750" s="203"/>
      <c r="Y1750" s="203"/>
      <c r="Z1750" s="203"/>
      <c r="AA1750" s="203"/>
    </row>
    <row r="1751" spans="23:27" ht="15.75">
      <c r="W1751" s="203"/>
      <c r="X1751" s="203"/>
      <c r="Y1751" s="203"/>
      <c r="Z1751" s="203"/>
      <c r="AA1751" s="203"/>
    </row>
    <row r="1752" spans="23:27" ht="15.75">
      <c r="W1752" s="203"/>
      <c r="X1752" s="203"/>
      <c r="Y1752" s="203"/>
      <c r="Z1752" s="203"/>
      <c r="AA1752" s="203"/>
    </row>
    <row r="1753" spans="23:27" ht="15.75">
      <c r="W1753" s="203"/>
      <c r="X1753" s="203"/>
      <c r="Y1753" s="203"/>
      <c r="Z1753" s="203"/>
      <c r="AA1753" s="203"/>
    </row>
    <row r="1754" spans="23:27" ht="15.75">
      <c r="W1754" s="203"/>
      <c r="X1754" s="203"/>
      <c r="Y1754" s="203"/>
      <c r="Z1754" s="203"/>
      <c r="AA1754" s="203"/>
    </row>
    <row r="1755" spans="23:27" ht="15.75">
      <c r="W1755" s="203"/>
      <c r="X1755" s="203"/>
      <c r="Y1755" s="203"/>
      <c r="Z1755" s="203"/>
      <c r="AA1755" s="203"/>
    </row>
    <row r="1756" spans="23:27" ht="15.75">
      <c r="W1756" s="203"/>
      <c r="X1756" s="203"/>
      <c r="Y1756" s="203"/>
      <c r="Z1756" s="203"/>
      <c r="AA1756" s="203"/>
    </row>
    <row r="1757" spans="23:27" ht="15.75">
      <c r="W1757" s="203"/>
      <c r="X1757" s="203"/>
      <c r="Y1757" s="203"/>
      <c r="Z1757" s="203"/>
      <c r="AA1757" s="203"/>
    </row>
    <row r="1758" spans="23:27" ht="15.75">
      <c r="W1758" s="203"/>
      <c r="X1758" s="203"/>
      <c r="Y1758" s="203"/>
      <c r="Z1758" s="203"/>
      <c r="AA1758" s="203"/>
    </row>
    <row r="1759" spans="23:27" ht="15.75">
      <c r="W1759" s="203"/>
      <c r="X1759" s="203"/>
      <c r="Y1759" s="203"/>
      <c r="Z1759" s="203"/>
      <c r="AA1759" s="203"/>
    </row>
    <row r="1760" spans="23:27" ht="15.75">
      <c r="W1760" s="203"/>
      <c r="X1760" s="203"/>
      <c r="Y1760" s="203"/>
      <c r="Z1760" s="203"/>
      <c r="AA1760" s="203"/>
    </row>
    <row r="1761" spans="23:27" ht="15.75">
      <c r="W1761" s="203"/>
      <c r="X1761" s="203"/>
      <c r="Y1761" s="203"/>
      <c r="Z1761" s="203"/>
      <c r="AA1761" s="203"/>
    </row>
    <row r="1762" spans="23:27" ht="15.75">
      <c r="W1762" s="203"/>
      <c r="X1762" s="203"/>
      <c r="Y1762" s="203"/>
      <c r="Z1762" s="203"/>
      <c r="AA1762" s="203"/>
    </row>
    <row r="1763" spans="23:27" ht="15.75">
      <c r="W1763" s="203"/>
      <c r="X1763" s="203"/>
      <c r="Y1763" s="203"/>
      <c r="Z1763" s="203"/>
      <c r="AA1763" s="203"/>
    </row>
    <row r="1764" spans="23:27" ht="15.75">
      <c r="W1764" s="203"/>
      <c r="X1764" s="203"/>
      <c r="Y1764" s="203"/>
      <c r="Z1764" s="203"/>
      <c r="AA1764" s="203"/>
    </row>
    <row r="1765" spans="23:27" ht="15.75">
      <c r="W1765" s="203"/>
      <c r="X1765" s="203"/>
      <c r="Y1765" s="203"/>
      <c r="Z1765" s="203"/>
      <c r="AA1765" s="203"/>
    </row>
    <row r="1766" spans="23:27" ht="15.75">
      <c r="W1766" s="203"/>
      <c r="X1766" s="203"/>
      <c r="Y1766" s="203"/>
      <c r="Z1766" s="203"/>
      <c r="AA1766" s="203"/>
    </row>
    <row r="1767" spans="23:27" ht="15.75">
      <c r="W1767" s="203"/>
      <c r="X1767" s="203"/>
      <c r="Y1767" s="203"/>
      <c r="Z1767" s="203"/>
      <c r="AA1767" s="203"/>
    </row>
    <row r="1768" spans="23:27" ht="15.75">
      <c r="W1768" s="203"/>
      <c r="X1768" s="203"/>
      <c r="Y1768" s="203"/>
      <c r="Z1768" s="203"/>
      <c r="AA1768" s="203"/>
    </row>
    <row r="1769" spans="23:27" ht="15.75">
      <c r="W1769" s="203"/>
      <c r="X1769" s="203"/>
      <c r="Y1769" s="203"/>
      <c r="Z1769" s="203"/>
      <c r="AA1769" s="203"/>
    </row>
    <row r="1770" spans="23:27" ht="15.75">
      <c r="W1770" s="203"/>
      <c r="X1770" s="203"/>
      <c r="Y1770" s="203"/>
      <c r="Z1770" s="203"/>
      <c r="AA1770" s="203"/>
    </row>
    <row r="1771" spans="23:27" ht="15.75">
      <c r="W1771" s="203"/>
      <c r="X1771" s="203"/>
      <c r="Y1771" s="203"/>
      <c r="Z1771" s="203"/>
      <c r="AA1771" s="203"/>
    </row>
    <row r="1772" spans="23:27" ht="15.75">
      <c r="W1772" s="203"/>
      <c r="X1772" s="203"/>
      <c r="Y1772" s="203"/>
      <c r="Z1772" s="203"/>
      <c r="AA1772" s="203"/>
    </row>
    <row r="1773" spans="23:27" ht="15.75">
      <c r="W1773" s="203"/>
      <c r="X1773" s="203"/>
      <c r="Y1773" s="203"/>
      <c r="Z1773" s="203"/>
      <c r="AA1773" s="203"/>
    </row>
    <row r="1774" spans="23:27" ht="15.75">
      <c r="W1774" s="203"/>
      <c r="X1774" s="203"/>
      <c r="Y1774" s="203"/>
      <c r="Z1774" s="203"/>
      <c r="AA1774" s="203"/>
    </row>
    <row r="1775" spans="23:27" ht="15.75">
      <c r="W1775" s="203"/>
      <c r="X1775" s="203"/>
      <c r="Y1775" s="203"/>
      <c r="Z1775" s="203"/>
      <c r="AA1775" s="203"/>
    </row>
    <row r="1776" spans="23:27" ht="15.75">
      <c r="W1776" s="203"/>
      <c r="X1776" s="203"/>
      <c r="Y1776" s="203"/>
      <c r="Z1776" s="203"/>
      <c r="AA1776" s="203"/>
    </row>
    <row r="1777" spans="23:27" ht="15.75">
      <c r="W1777" s="203"/>
      <c r="X1777" s="203"/>
      <c r="Y1777" s="203"/>
      <c r="Z1777" s="203"/>
      <c r="AA1777" s="203"/>
    </row>
    <row r="1778" spans="23:27" ht="15.75">
      <c r="W1778" s="203"/>
      <c r="X1778" s="203"/>
      <c r="Y1778" s="203"/>
      <c r="Z1778" s="203"/>
      <c r="AA1778" s="203"/>
    </row>
    <row r="1779" spans="23:27" ht="15.75">
      <c r="W1779" s="203"/>
      <c r="X1779" s="203"/>
      <c r="Y1779" s="203"/>
      <c r="Z1779" s="203"/>
      <c r="AA1779" s="203"/>
    </row>
    <row r="1780" spans="23:27" ht="15.75">
      <c r="W1780" s="203"/>
      <c r="X1780" s="203"/>
      <c r="Y1780" s="203"/>
      <c r="Z1780" s="203"/>
      <c r="AA1780" s="203"/>
    </row>
    <row r="1781" spans="23:27" ht="15.75">
      <c r="W1781" s="203"/>
      <c r="X1781" s="203"/>
      <c r="Y1781" s="203"/>
      <c r="Z1781" s="203"/>
      <c r="AA1781" s="203"/>
    </row>
    <row r="1782" spans="23:27" ht="15.75">
      <c r="W1782" s="203"/>
      <c r="X1782" s="203"/>
      <c r="Y1782" s="203"/>
      <c r="Z1782" s="203"/>
      <c r="AA1782" s="203"/>
    </row>
    <row r="1783" spans="23:27" ht="15.75">
      <c r="W1783" s="203"/>
      <c r="X1783" s="203"/>
      <c r="Y1783" s="203"/>
      <c r="Z1783" s="203"/>
      <c r="AA1783" s="203"/>
    </row>
    <row r="1784" spans="23:27" ht="15.75">
      <c r="W1784" s="203"/>
      <c r="X1784" s="203"/>
      <c r="Y1784" s="203"/>
      <c r="Z1784" s="203"/>
      <c r="AA1784" s="203"/>
    </row>
    <row r="1785" spans="23:27" ht="15.75">
      <c r="W1785" s="203"/>
      <c r="X1785" s="203"/>
      <c r="Y1785" s="203"/>
      <c r="Z1785" s="203"/>
      <c r="AA1785" s="203"/>
    </row>
    <row r="1786" spans="23:27" ht="15.75">
      <c r="W1786" s="203"/>
      <c r="X1786" s="203"/>
      <c r="Y1786" s="203"/>
      <c r="Z1786" s="203"/>
      <c r="AA1786" s="203"/>
    </row>
    <row r="1787" spans="23:27" ht="15.75">
      <c r="W1787" s="203"/>
      <c r="X1787" s="203"/>
      <c r="Y1787" s="203"/>
      <c r="Z1787" s="203"/>
      <c r="AA1787" s="203"/>
    </row>
    <row r="1788" spans="23:27" ht="15.75">
      <c r="W1788" s="203"/>
      <c r="X1788" s="203"/>
      <c r="Y1788" s="203"/>
      <c r="Z1788" s="203"/>
      <c r="AA1788" s="203"/>
    </row>
    <row r="1789" spans="23:27" ht="15.75">
      <c r="W1789" s="203"/>
      <c r="X1789" s="203"/>
      <c r="Y1789" s="203"/>
      <c r="Z1789" s="203"/>
      <c r="AA1789" s="203"/>
    </row>
    <row r="1790" spans="23:27" ht="15.75">
      <c r="W1790" s="203"/>
      <c r="X1790" s="203"/>
      <c r="Y1790" s="203"/>
      <c r="Z1790" s="203"/>
      <c r="AA1790" s="203"/>
    </row>
    <row r="1791" spans="23:27" ht="15.75">
      <c r="W1791" s="203"/>
      <c r="X1791" s="203"/>
      <c r="Y1791" s="203"/>
      <c r="Z1791" s="203"/>
      <c r="AA1791" s="203"/>
    </row>
    <row r="1792" spans="23:27" ht="15.75">
      <c r="W1792" s="203"/>
      <c r="X1792" s="203"/>
      <c r="Y1792" s="203"/>
      <c r="Z1792" s="203"/>
      <c r="AA1792" s="203"/>
    </row>
    <row r="1793" spans="23:27" ht="15.75">
      <c r="W1793" s="203"/>
      <c r="X1793" s="203"/>
      <c r="Y1793" s="203"/>
      <c r="Z1793" s="203"/>
      <c r="AA1793" s="203"/>
    </row>
    <row r="1794" spans="23:27" ht="15.75">
      <c r="W1794" s="203"/>
      <c r="X1794" s="203"/>
      <c r="Y1794" s="203"/>
      <c r="Z1794" s="203"/>
      <c r="AA1794" s="203"/>
    </row>
    <row r="1795" spans="23:27" ht="15.75">
      <c r="W1795" s="203"/>
      <c r="X1795" s="203"/>
      <c r="Y1795" s="203"/>
      <c r="Z1795" s="203"/>
      <c r="AA1795" s="203"/>
    </row>
    <row r="1796" spans="23:27" ht="15.75">
      <c r="W1796" s="203"/>
      <c r="X1796" s="203"/>
      <c r="Y1796" s="203"/>
      <c r="Z1796" s="203"/>
      <c r="AA1796" s="203"/>
    </row>
    <row r="1797" spans="23:27" ht="15.75">
      <c r="W1797" s="203"/>
      <c r="X1797" s="203"/>
      <c r="Y1797" s="203"/>
      <c r="Z1797" s="203"/>
      <c r="AA1797" s="203"/>
    </row>
    <row r="1798" spans="23:27" ht="15.75">
      <c r="W1798" s="203"/>
      <c r="X1798" s="203"/>
      <c r="Y1798" s="203"/>
      <c r="Z1798" s="203"/>
      <c r="AA1798" s="203"/>
    </row>
    <row r="1799" spans="23:27" ht="15.75">
      <c r="W1799" s="203"/>
      <c r="X1799" s="203"/>
      <c r="Y1799" s="203"/>
      <c r="Z1799" s="203"/>
      <c r="AA1799" s="203"/>
    </row>
    <row r="1800" spans="23:27" ht="15.75">
      <c r="W1800" s="203"/>
      <c r="X1800" s="203"/>
      <c r="Y1800" s="203"/>
      <c r="Z1800" s="203"/>
      <c r="AA1800" s="203"/>
    </row>
    <row r="1801" spans="23:27" ht="15.75">
      <c r="W1801" s="203"/>
      <c r="X1801" s="203"/>
      <c r="Y1801" s="203"/>
      <c r="Z1801" s="203"/>
      <c r="AA1801" s="203"/>
    </row>
    <row r="1802" spans="23:27" ht="15.75">
      <c r="W1802" s="203"/>
      <c r="X1802" s="203"/>
      <c r="Y1802" s="203"/>
      <c r="Z1802" s="203"/>
      <c r="AA1802" s="203"/>
    </row>
    <row r="1803" spans="23:27" ht="15.75">
      <c r="W1803" s="203"/>
      <c r="X1803" s="203"/>
      <c r="Y1803" s="203"/>
      <c r="Z1803" s="203"/>
      <c r="AA1803" s="203"/>
    </row>
    <row r="1804" spans="23:27" ht="15.75">
      <c r="W1804" s="203"/>
      <c r="X1804" s="203"/>
      <c r="Y1804" s="203"/>
      <c r="Z1804" s="203"/>
      <c r="AA1804" s="203"/>
    </row>
    <row r="1805" spans="23:27" ht="15.75">
      <c r="W1805" s="203"/>
      <c r="X1805" s="203"/>
      <c r="Y1805" s="203"/>
      <c r="Z1805" s="203"/>
      <c r="AA1805" s="203"/>
    </row>
    <row r="1806" spans="23:27" ht="15.75">
      <c r="W1806" s="203"/>
      <c r="X1806" s="203"/>
      <c r="Y1806" s="203"/>
      <c r="Z1806" s="203"/>
      <c r="AA1806" s="203"/>
    </row>
    <row r="1807" spans="23:27" ht="15.75">
      <c r="W1807" s="203"/>
      <c r="X1807" s="203"/>
      <c r="Y1807" s="203"/>
      <c r="Z1807" s="203"/>
      <c r="AA1807" s="203"/>
    </row>
    <row r="1808" spans="23:27" ht="15.75">
      <c r="W1808" s="203"/>
      <c r="X1808" s="203"/>
      <c r="Y1808" s="203"/>
      <c r="Z1808" s="203"/>
      <c r="AA1808" s="203"/>
    </row>
    <row r="1809" spans="23:27" ht="15.75">
      <c r="W1809" s="203"/>
      <c r="X1809" s="203"/>
      <c r="Y1809" s="203"/>
      <c r="Z1809" s="203"/>
      <c r="AA1809" s="203"/>
    </row>
    <row r="1810" spans="23:27" ht="15.75">
      <c r="W1810" s="203"/>
      <c r="X1810" s="203"/>
      <c r="Y1810" s="203"/>
      <c r="Z1810" s="203"/>
      <c r="AA1810" s="203"/>
    </row>
    <row r="1811" spans="23:27" ht="15.75">
      <c r="W1811" s="203"/>
      <c r="X1811" s="203"/>
      <c r="Y1811" s="203"/>
      <c r="Z1811" s="203"/>
      <c r="AA1811" s="203"/>
    </row>
    <row r="1812" spans="23:27" ht="15.75">
      <c r="W1812" s="203"/>
      <c r="X1812" s="203"/>
      <c r="Y1812" s="203"/>
      <c r="Z1812" s="203"/>
      <c r="AA1812" s="203"/>
    </row>
    <row r="1813" spans="23:27" ht="15.75">
      <c r="W1813" s="203"/>
      <c r="X1813" s="203"/>
      <c r="Y1813" s="203"/>
      <c r="Z1813" s="203"/>
      <c r="AA1813" s="203"/>
    </row>
    <row r="1814" spans="23:27" ht="15.75">
      <c r="W1814" s="203"/>
      <c r="X1814" s="203"/>
      <c r="Y1814" s="203"/>
      <c r="Z1814" s="203"/>
      <c r="AA1814" s="203"/>
    </row>
    <row r="1815" spans="23:27" ht="15.75">
      <c r="W1815" s="203"/>
      <c r="X1815" s="203"/>
      <c r="Y1815" s="203"/>
      <c r="Z1815" s="203"/>
      <c r="AA1815" s="203"/>
    </row>
    <row r="1816" spans="23:27" ht="15.75">
      <c r="W1816" s="203"/>
      <c r="X1816" s="203"/>
      <c r="Y1816" s="203"/>
      <c r="Z1816" s="203"/>
      <c r="AA1816" s="203"/>
    </row>
    <row r="1817" spans="23:27" ht="15.75">
      <c r="W1817" s="203"/>
      <c r="X1817" s="203"/>
      <c r="Y1817" s="203"/>
      <c r="Z1817" s="203"/>
      <c r="AA1817" s="203"/>
    </row>
    <row r="1818" spans="23:27" ht="15.75">
      <c r="W1818" s="203"/>
      <c r="X1818" s="203"/>
      <c r="Y1818" s="203"/>
      <c r="Z1818" s="203"/>
      <c r="AA1818" s="203"/>
    </row>
    <row r="1819" spans="23:27" ht="15.75">
      <c r="W1819" s="203"/>
      <c r="X1819" s="203"/>
      <c r="Y1819" s="203"/>
      <c r="Z1819" s="203"/>
      <c r="AA1819" s="203"/>
    </row>
    <row r="1820" spans="23:27" ht="15.75">
      <c r="W1820" s="203"/>
      <c r="X1820" s="203"/>
      <c r="Y1820" s="203"/>
      <c r="Z1820" s="203"/>
      <c r="AA1820" s="203"/>
    </row>
    <row r="1821" spans="23:27" ht="15.75">
      <c r="W1821" s="203"/>
      <c r="X1821" s="203"/>
      <c r="Y1821" s="203"/>
      <c r="Z1821" s="203"/>
      <c r="AA1821" s="203"/>
    </row>
    <row r="1822" spans="23:27" ht="15.75">
      <c r="W1822" s="203"/>
      <c r="X1822" s="203"/>
      <c r="Y1822" s="203"/>
      <c r="Z1822" s="203"/>
      <c r="AA1822" s="203"/>
    </row>
    <row r="1823" spans="23:27" ht="15.75">
      <c r="W1823" s="203"/>
      <c r="X1823" s="203"/>
      <c r="Y1823" s="203"/>
      <c r="Z1823" s="203"/>
      <c r="AA1823" s="203"/>
    </row>
    <row r="1824" spans="23:27" ht="15.75">
      <c r="W1824" s="203"/>
      <c r="X1824" s="203"/>
      <c r="Y1824" s="203"/>
      <c r="Z1824" s="203"/>
      <c r="AA1824" s="203"/>
    </row>
    <row r="1825" spans="23:27" ht="15.75">
      <c r="W1825" s="203"/>
      <c r="X1825" s="203"/>
      <c r="Y1825" s="203"/>
      <c r="Z1825" s="203"/>
      <c r="AA1825" s="203"/>
    </row>
    <row r="1826" spans="23:27" ht="15.75">
      <c r="W1826" s="203"/>
      <c r="X1826" s="203"/>
      <c r="Y1826" s="203"/>
      <c r="Z1826" s="203"/>
      <c r="AA1826" s="203"/>
    </row>
    <row r="1827" spans="23:27" ht="15.75">
      <c r="W1827" s="203"/>
      <c r="X1827" s="203"/>
      <c r="Y1827" s="203"/>
      <c r="Z1827" s="203"/>
      <c r="AA1827" s="203"/>
    </row>
    <row r="1828" spans="23:27" ht="15.75">
      <c r="W1828" s="203"/>
      <c r="X1828" s="203"/>
      <c r="Y1828" s="203"/>
      <c r="Z1828" s="203"/>
      <c r="AA1828" s="203"/>
    </row>
    <row r="1829" spans="23:27" ht="15.75">
      <c r="W1829" s="203"/>
      <c r="X1829" s="203"/>
      <c r="Y1829" s="203"/>
      <c r="Z1829" s="203"/>
      <c r="AA1829" s="203"/>
    </row>
    <row r="1830" spans="23:27" ht="15.75">
      <c r="W1830" s="203"/>
      <c r="X1830" s="203"/>
      <c r="Y1830" s="203"/>
      <c r="Z1830" s="203"/>
      <c r="AA1830" s="203"/>
    </row>
    <row r="1831" spans="23:27" ht="15.75">
      <c r="W1831" s="203"/>
      <c r="X1831" s="203"/>
      <c r="Y1831" s="203"/>
      <c r="Z1831" s="203"/>
      <c r="AA1831" s="203"/>
    </row>
    <row r="1832" spans="23:27" ht="15.75">
      <c r="W1832" s="203"/>
      <c r="X1832" s="203"/>
      <c r="Y1832" s="203"/>
      <c r="Z1832" s="203"/>
      <c r="AA1832" s="203"/>
    </row>
    <row r="1833" spans="23:27" ht="15.75">
      <c r="W1833" s="203"/>
      <c r="X1833" s="203"/>
      <c r="Y1833" s="203"/>
      <c r="Z1833" s="203"/>
      <c r="AA1833" s="203"/>
    </row>
    <row r="1834" spans="23:27" ht="15.75">
      <c r="W1834" s="203"/>
      <c r="X1834" s="203"/>
      <c r="Y1834" s="203"/>
      <c r="Z1834" s="203"/>
      <c r="AA1834" s="203"/>
    </row>
    <row r="1835" spans="23:27" ht="15.75">
      <c r="W1835" s="203"/>
      <c r="X1835" s="203"/>
      <c r="Y1835" s="203"/>
      <c r="Z1835" s="203"/>
      <c r="AA1835" s="203"/>
    </row>
    <row r="1836" spans="23:27" ht="15.75">
      <c r="W1836" s="203"/>
      <c r="X1836" s="203"/>
      <c r="Y1836" s="203"/>
      <c r="Z1836" s="203"/>
      <c r="AA1836" s="203"/>
    </row>
    <row r="1837" spans="23:27" ht="15.75">
      <c r="W1837" s="203"/>
      <c r="X1837" s="203"/>
      <c r="Y1837" s="203"/>
      <c r="Z1837" s="203"/>
      <c r="AA1837" s="203"/>
    </row>
    <row r="1838" spans="23:27" ht="15.75">
      <c r="W1838" s="203"/>
      <c r="X1838" s="203"/>
      <c r="Y1838" s="203"/>
      <c r="Z1838" s="203"/>
      <c r="AA1838" s="203"/>
    </row>
    <row r="1839" spans="23:27" ht="15.75">
      <c r="W1839" s="203"/>
      <c r="X1839" s="203"/>
      <c r="Y1839" s="203"/>
      <c r="Z1839" s="203"/>
      <c r="AA1839" s="203"/>
    </row>
    <row r="1840" spans="23:27" ht="15.75">
      <c r="W1840" s="203"/>
      <c r="X1840" s="203"/>
      <c r="Y1840" s="203"/>
      <c r="Z1840" s="203"/>
      <c r="AA1840" s="203"/>
    </row>
    <row r="1841" spans="23:27" ht="15.75">
      <c r="W1841" s="203"/>
      <c r="X1841" s="203"/>
      <c r="Y1841" s="203"/>
      <c r="Z1841" s="203"/>
      <c r="AA1841" s="203"/>
    </row>
    <row r="1842" spans="23:27" ht="15.75">
      <c r="W1842" s="203"/>
      <c r="X1842" s="203"/>
      <c r="Y1842" s="203"/>
      <c r="Z1842" s="203"/>
      <c r="AA1842" s="203"/>
    </row>
    <row r="1843" spans="23:27" ht="15.75">
      <c r="W1843" s="203"/>
      <c r="X1843" s="203"/>
      <c r="Y1843" s="203"/>
      <c r="Z1843" s="203"/>
      <c r="AA1843" s="203"/>
    </row>
    <row r="1844" spans="23:27" ht="15.75">
      <c r="W1844" s="203"/>
      <c r="X1844" s="203"/>
      <c r="Y1844" s="203"/>
      <c r="Z1844" s="203"/>
      <c r="AA1844" s="203"/>
    </row>
    <row r="1845" spans="23:27" ht="15.75">
      <c r="W1845" s="203"/>
      <c r="X1845" s="203"/>
      <c r="Y1845" s="203"/>
      <c r="Z1845" s="203"/>
      <c r="AA1845" s="203"/>
    </row>
    <row r="1846" spans="23:27" ht="15.75">
      <c r="W1846" s="203"/>
      <c r="X1846" s="203"/>
      <c r="Y1846" s="203"/>
      <c r="Z1846" s="203"/>
      <c r="AA1846" s="203"/>
    </row>
    <row r="1847" spans="23:27" ht="15.75">
      <c r="W1847" s="203"/>
      <c r="X1847" s="203"/>
      <c r="Y1847" s="203"/>
      <c r="Z1847" s="203"/>
      <c r="AA1847" s="203"/>
    </row>
    <row r="1848" spans="23:27" ht="15.75">
      <c r="W1848" s="203"/>
      <c r="X1848" s="203"/>
      <c r="Y1848" s="203"/>
      <c r="Z1848" s="203"/>
      <c r="AA1848" s="203"/>
    </row>
    <row r="1849" spans="23:27" ht="15.75">
      <c r="W1849" s="203"/>
      <c r="X1849" s="203"/>
      <c r="Y1849" s="203"/>
      <c r="Z1849" s="203"/>
      <c r="AA1849" s="203"/>
    </row>
    <row r="1850" spans="23:27" ht="15.75">
      <c r="W1850" s="203"/>
      <c r="X1850" s="203"/>
      <c r="Y1850" s="203"/>
      <c r="Z1850" s="203"/>
      <c r="AA1850" s="203"/>
    </row>
    <row r="1851" spans="23:27" ht="15.75">
      <c r="W1851" s="203"/>
      <c r="X1851" s="203"/>
      <c r="Y1851" s="203"/>
      <c r="Z1851" s="203"/>
      <c r="AA1851" s="203"/>
    </row>
    <row r="1852" spans="23:27" ht="15.75">
      <c r="W1852" s="203"/>
      <c r="X1852" s="203"/>
      <c r="Y1852" s="203"/>
      <c r="Z1852" s="203"/>
      <c r="AA1852" s="203"/>
    </row>
    <row r="1853" spans="23:27" ht="15.75">
      <c r="W1853" s="203"/>
      <c r="X1853" s="203"/>
      <c r="Y1853" s="203"/>
      <c r="Z1853" s="203"/>
      <c r="AA1853" s="203"/>
    </row>
    <row r="1854" spans="23:27" ht="15.75">
      <c r="W1854" s="203"/>
      <c r="X1854" s="203"/>
      <c r="Y1854" s="203"/>
      <c r="Z1854" s="203"/>
      <c r="AA1854" s="203"/>
    </row>
    <row r="1855" spans="23:27" ht="15.75">
      <c r="W1855" s="203"/>
      <c r="X1855" s="203"/>
      <c r="Y1855" s="203"/>
      <c r="Z1855" s="203"/>
      <c r="AA1855" s="203"/>
    </row>
    <row r="1856" spans="23:27" ht="15.75">
      <c r="W1856" s="203"/>
      <c r="X1856" s="203"/>
      <c r="Y1856" s="203"/>
      <c r="Z1856" s="203"/>
      <c r="AA1856" s="203"/>
    </row>
    <row r="1857" spans="23:27" ht="15.75">
      <c r="W1857" s="203"/>
      <c r="X1857" s="203"/>
      <c r="Y1857" s="203"/>
      <c r="Z1857" s="203"/>
      <c r="AA1857" s="203"/>
    </row>
    <row r="1858" spans="23:27" ht="15.75">
      <c r="W1858" s="203"/>
      <c r="X1858" s="203"/>
      <c r="Y1858" s="203"/>
      <c r="Z1858" s="203"/>
      <c r="AA1858" s="203"/>
    </row>
    <row r="1859" spans="23:27" ht="15.75">
      <c r="W1859" s="203"/>
      <c r="X1859" s="203"/>
      <c r="Y1859" s="203"/>
      <c r="Z1859" s="203"/>
      <c r="AA1859" s="203"/>
    </row>
    <row r="1860" spans="23:27" ht="15.75">
      <c r="W1860" s="203"/>
      <c r="X1860" s="203"/>
      <c r="Y1860" s="203"/>
      <c r="Z1860" s="203"/>
      <c r="AA1860" s="203"/>
    </row>
    <row r="1861" spans="23:27" ht="15.75">
      <c r="W1861" s="203"/>
      <c r="X1861" s="203"/>
      <c r="Y1861" s="203"/>
      <c r="Z1861" s="203"/>
      <c r="AA1861" s="203"/>
    </row>
    <row r="1862" spans="23:27" ht="15.75">
      <c r="W1862" s="203"/>
      <c r="X1862" s="203"/>
      <c r="Y1862" s="203"/>
      <c r="Z1862" s="203"/>
      <c r="AA1862" s="203"/>
    </row>
    <row r="1863" spans="23:27" ht="15.75">
      <c r="W1863" s="203"/>
      <c r="X1863" s="203"/>
      <c r="Y1863" s="203"/>
      <c r="Z1863" s="203"/>
      <c r="AA1863" s="203"/>
    </row>
    <row r="1864" spans="23:27" ht="15.75">
      <c r="W1864" s="203"/>
      <c r="X1864" s="203"/>
      <c r="Y1864" s="203"/>
      <c r="Z1864" s="203"/>
      <c r="AA1864" s="203"/>
    </row>
    <row r="1865" spans="23:27" ht="15.75">
      <c r="W1865" s="203"/>
      <c r="X1865" s="203"/>
      <c r="Y1865" s="203"/>
      <c r="Z1865" s="203"/>
      <c r="AA1865" s="203"/>
    </row>
    <row r="1866" spans="23:27" ht="15.75">
      <c r="W1866" s="203"/>
      <c r="X1866" s="203"/>
      <c r="Y1866" s="203"/>
      <c r="Z1866" s="203"/>
      <c r="AA1866" s="203"/>
    </row>
    <row r="1867" spans="23:27" ht="15.75">
      <c r="W1867" s="203"/>
      <c r="X1867" s="203"/>
      <c r="Y1867" s="203"/>
      <c r="Z1867" s="203"/>
      <c r="AA1867" s="203"/>
    </row>
    <row r="1868" spans="23:27" ht="15.75">
      <c r="W1868" s="203"/>
      <c r="X1868" s="203"/>
      <c r="Y1868" s="203"/>
      <c r="Z1868" s="203"/>
      <c r="AA1868" s="203"/>
    </row>
    <row r="1869" spans="23:27" ht="15.75">
      <c r="W1869" s="203"/>
      <c r="X1869" s="203"/>
      <c r="Y1869" s="203"/>
      <c r="Z1869" s="203"/>
      <c r="AA1869" s="203"/>
    </row>
    <row r="1870" spans="23:27" ht="15.75">
      <c r="W1870" s="203"/>
      <c r="X1870" s="203"/>
      <c r="Y1870" s="203"/>
      <c r="Z1870" s="203"/>
      <c r="AA1870" s="203"/>
    </row>
    <row r="1871" spans="23:27" ht="15.75">
      <c r="W1871" s="203"/>
      <c r="X1871" s="203"/>
      <c r="Y1871" s="203"/>
      <c r="Z1871" s="203"/>
      <c r="AA1871" s="203"/>
    </row>
    <row r="1872" spans="23:27" ht="15.75">
      <c r="W1872" s="203"/>
      <c r="X1872" s="203"/>
      <c r="Y1872" s="203"/>
      <c r="Z1872" s="203"/>
      <c r="AA1872" s="203"/>
    </row>
    <row r="1873" spans="23:27" ht="15.75">
      <c r="W1873" s="203"/>
      <c r="X1873" s="203"/>
      <c r="Y1873" s="203"/>
      <c r="Z1873" s="203"/>
      <c r="AA1873" s="203"/>
    </row>
    <row r="1874" spans="23:27" ht="15.75">
      <c r="W1874" s="203"/>
      <c r="X1874" s="203"/>
      <c r="Y1874" s="203"/>
      <c r="Z1874" s="203"/>
      <c r="AA1874" s="203"/>
    </row>
    <row r="1875" spans="23:27" ht="15.75">
      <c r="W1875" s="203"/>
      <c r="X1875" s="203"/>
      <c r="Y1875" s="203"/>
      <c r="Z1875" s="203"/>
      <c r="AA1875" s="203"/>
    </row>
    <row r="1876" spans="23:27" ht="15.75">
      <c r="W1876" s="203"/>
      <c r="X1876" s="203"/>
      <c r="Y1876" s="203"/>
      <c r="Z1876" s="203"/>
      <c r="AA1876" s="203"/>
    </row>
    <row r="1877" spans="23:27" ht="15.75">
      <c r="W1877" s="203"/>
      <c r="X1877" s="203"/>
      <c r="Y1877" s="203"/>
      <c r="Z1877" s="203"/>
      <c r="AA1877" s="203"/>
    </row>
    <row r="1878" spans="23:27" ht="15.75">
      <c r="W1878" s="203"/>
      <c r="X1878" s="203"/>
      <c r="Y1878" s="203"/>
      <c r="Z1878" s="203"/>
      <c r="AA1878" s="203"/>
    </row>
    <row r="1879" spans="23:27" ht="15.75">
      <c r="W1879" s="203"/>
      <c r="X1879" s="203"/>
      <c r="Y1879" s="203"/>
      <c r="Z1879" s="203"/>
      <c r="AA1879" s="203"/>
    </row>
    <row r="1880" spans="23:27" ht="15.75">
      <c r="W1880" s="203"/>
      <c r="X1880" s="203"/>
      <c r="Y1880" s="203"/>
      <c r="Z1880" s="203"/>
      <c r="AA1880" s="203"/>
    </row>
    <row r="1881" spans="23:27" ht="15.75">
      <c r="W1881" s="203"/>
      <c r="X1881" s="203"/>
      <c r="Y1881" s="203"/>
      <c r="Z1881" s="203"/>
      <c r="AA1881" s="203"/>
    </row>
    <row r="1882" spans="23:27" ht="15.75">
      <c r="W1882" s="203"/>
      <c r="X1882" s="203"/>
      <c r="Y1882" s="203"/>
      <c r="Z1882" s="203"/>
      <c r="AA1882" s="203"/>
    </row>
    <row r="1883" spans="23:27" ht="15.75">
      <c r="W1883" s="203"/>
      <c r="X1883" s="203"/>
      <c r="Y1883" s="203"/>
      <c r="Z1883" s="203"/>
      <c r="AA1883" s="203"/>
    </row>
    <row r="1884" spans="23:27" ht="15.75">
      <c r="W1884" s="203"/>
      <c r="X1884" s="203"/>
      <c r="Y1884" s="203"/>
      <c r="Z1884" s="203"/>
      <c r="AA1884" s="203"/>
    </row>
    <row r="1885" spans="23:27" ht="15.75">
      <c r="W1885" s="203"/>
      <c r="X1885" s="203"/>
      <c r="Y1885" s="203"/>
      <c r="Z1885" s="203"/>
      <c r="AA1885" s="203"/>
    </row>
    <row r="1886" spans="23:27" ht="15.75">
      <c r="W1886" s="203"/>
      <c r="X1886" s="203"/>
      <c r="Y1886" s="203"/>
      <c r="Z1886" s="203"/>
      <c r="AA1886" s="203"/>
    </row>
    <row r="1887" spans="23:27" ht="15.75">
      <c r="W1887" s="203"/>
      <c r="X1887" s="203"/>
      <c r="Y1887" s="203"/>
      <c r="Z1887" s="203"/>
      <c r="AA1887" s="203"/>
    </row>
    <row r="1888" spans="23:27" ht="15.75">
      <c r="W1888" s="203"/>
      <c r="X1888" s="203"/>
      <c r="Y1888" s="203"/>
      <c r="Z1888" s="203"/>
      <c r="AA1888" s="203"/>
    </row>
    <row r="1889" spans="23:27" ht="15.75">
      <c r="W1889" s="203"/>
      <c r="X1889" s="203"/>
      <c r="Y1889" s="203"/>
      <c r="Z1889" s="203"/>
      <c r="AA1889" s="203"/>
    </row>
    <row r="1890" spans="23:27" ht="15.75">
      <c r="W1890" s="203"/>
      <c r="X1890" s="203"/>
      <c r="Y1890" s="203"/>
      <c r="Z1890" s="203"/>
      <c r="AA1890" s="203"/>
    </row>
    <row r="1891" spans="23:27" ht="15.75">
      <c r="W1891" s="203"/>
      <c r="X1891" s="203"/>
      <c r="Y1891" s="203"/>
      <c r="Z1891" s="203"/>
      <c r="AA1891" s="203"/>
    </row>
    <row r="1892" spans="23:27" ht="15.75">
      <c r="W1892" s="203"/>
      <c r="X1892" s="203"/>
      <c r="Y1892" s="203"/>
      <c r="Z1892" s="203"/>
      <c r="AA1892" s="203"/>
    </row>
    <row r="1893" spans="23:27" ht="15.75">
      <c r="W1893" s="203"/>
      <c r="X1893" s="203"/>
      <c r="Y1893" s="203"/>
      <c r="Z1893" s="203"/>
      <c r="AA1893" s="203"/>
    </row>
    <row r="1894" spans="23:27" ht="15.75">
      <c r="W1894" s="203"/>
      <c r="X1894" s="203"/>
      <c r="Y1894" s="203"/>
      <c r="Z1894" s="203"/>
      <c r="AA1894" s="203"/>
    </row>
    <row r="1895" spans="23:27" ht="15.75">
      <c r="W1895" s="203"/>
      <c r="X1895" s="203"/>
      <c r="Y1895" s="203"/>
      <c r="Z1895" s="203"/>
      <c r="AA1895" s="203"/>
    </row>
    <row r="1896" spans="23:27" ht="15.75">
      <c r="W1896" s="203"/>
      <c r="X1896" s="203"/>
      <c r="Y1896" s="203"/>
      <c r="Z1896" s="203"/>
      <c r="AA1896" s="203"/>
    </row>
    <row r="1897" spans="23:27" ht="15.75">
      <c r="W1897" s="203"/>
      <c r="X1897" s="203"/>
      <c r="Y1897" s="203"/>
      <c r="Z1897" s="203"/>
      <c r="AA1897" s="203"/>
    </row>
    <row r="1898" spans="23:27" ht="15.75">
      <c r="W1898" s="203"/>
      <c r="X1898" s="203"/>
      <c r="Y1898" s="203"/>
      <c r="Z1898" s="203"/>
      <c r="AA1898" s="203"/>
    </row>
    <row r="1899" spans="23:27" ht="15.75">
      <c r="W1899" s="203"/>
      <c r="X1899" s="203"/>
      <c r="Y1899" s="203"/>
      <c r="Z1899" s="203"/>
      <c r="AA1899" s="203"/>
    </row>
    <row r="1900" spans="23:27" ht="15.75">
      <c r="W1900" s="203"/>
      <c r="X1900" s="203"/>
      <c r="Y1900" s="203"/>
      <c r="Z1900" s="203"/>
      <c r="AA1900" s="203"/>
    </row>
    <row r="1901" spans="23:27" ht="15.75">
      <c r="W1901" s="203"/>
      <c r="X1901" s="203"/>
      <c r="Y1901" s="203"/>
      <c r="Z1901" s="203"/>
      <c r="AA1901" s="203"/>
    </row>
    <row r="1902" spans="23:27" ht="15.75">
      <c r="W1902" s="203"/>
      <c r="X1902" s="203"/>
      <c r="Y1902" s="203"/>
      <c r="Z1902" s="203"/>
      <c r="AA1902" s="203"/>
    </row>
    <row r="1903" spans="23:27" ht="15.75">
      <c r="W1903" s="203"/>
      <c r="X1903" s="203"/>
      <c r="Y1903" s="203"/>
      <c r="Z1903" s="203"/>
      <c r="AA1903" s="203"/>
    </row>
    <row r="1904" spans="23:27" ht="15.75">
      <c r="W1904" s="203"/>
      <c r="X1904" s="203"/>
      <c r="Y1904" s="203"/>
      <c r="Z1904" s="203"/>
      <c r="AA1904" s="203"/>
    </row>
    <row r="1905" spans="23:27" ht="15.75">
      <c r="W1905" s="203"/>
      <c r="X1905" s="203"/>
      <c r="Y1905" s="203"/>
      <c r="Z1905" s="203"/>
      <c r="AA1905" s="203"/>
    </row>
    <row r="1906" spans="23:27" ht="15.75">
      <c r="W1906" s="203"/>
      <c r="X1906" s="203"/>
      <c r="Y1906" s="203"/>
      <c r="Z1906" s="203"/>
      <c r="AA1906" s="203"/>
    </row>
    <row r="1907" spans="23:27" ht="15.75">
      <c r="W1907" s="203"/>
      <c r="X1907" s="203"/>
      <c r="Y1907" s="203"/>
      <c r="Z1907" s="203"/>
      <c r="AA1907" s="203"/>
    </row>
    <row r="1908" spans="23:27" ht="15.75">
      <c r="W1908" s="203"/>
      <c r="X1908" s="203"/>
      <c r="Y1908" s="203"/>
      <c r="Z1908" s="203"/>
      <c r="AA1908" s="203"/>
    </row>
    <row r="1909" spans="23:27" ht="15.75">
      <c r="W1909" s="203"/>
      <c r="X1909" s="203"/>
      <c r="Y1909" s="203"/>
      <c r="Z1909" s="203"/>
      <c r="AA1909" s="203"/>
    </row>
    <row r="1910" spans="23:27" ht="15.75">
      <c r="W1910" s="203"/>
      <c r="X1910" s="203"/>
      <c r="Y1910" s="203"/>
      <c r="Z1910" s="203"/>
      <c r="AA1910" s="203"/>
    </row>
    <row r="1911" spans="23:27" ht="15.75">
      <c r="W1911" s="203"/>
      <c r="X1911" s="203"/>
      <c r="Y1911" s="203"/>
      <c r="Z1911" s="203"/>
      <c r="AA1911" s="203"/>
    </row>
    <row r="1912" spans="23:27" ht="15.75">
      <c r="W1912" s="203"/>
      <c r="X1912" s="203"/>
      <c r="Y1912" s="203"/>
      <c r="Z1912" s="203"/>
      <c r="AA1912" s="203"/>
    </row>
    <row r="1913" spans="23:27" ht="15.75">
      <c r="W1913" s="203"/>
      <c r="X1913" s="203"/>
      <c r="Y1913" s="203"/>
      <c r="Z1913" s="203"/>
      <c r="AA1913" s="203"/>
    </row>
    <row r="1914" spans="23:27" ht="15.75">
      <c r="W1914" s="203"/>
      <c r="X1914" s="203"/>
      <c r="Y1914" s="203"/>
      <c r="Z1914" s="203"/>
      <c r="AA1914" s="203"/>
    </row>
    <row r="1915" spans="23:27" ht="15.75">
      <c r="W1915" s="203"/>
      <c r="X1915" s="203"/>
      <c r="Y1915" s="203"/>
      <c r="Z1915" s="203"/>
      <c r="AA1915" s="203"/>
    </row>
    <row r="1916" spans="23:27" ht="15.75">
      <c r="W1916" s="203"/>
      <c r="X1916" s="203"/>
      <c r="Y1916" s="203"/>
      <c r="Z1916" s="203"/>
      <c r="AA1916" s="203"/>
    </row>
    <row r="1917" spans="23:27" ht="15.75">
      <c r="W1917" s="203"/>
      <c r="X1917" s="203"/>
      <c r="Y1917" s="203"/>
      <c r="Z1917" s="203"/>
      <c r="AA1917" s="203"/>
    </row>
    <row r="1918" spans="23:27" ht="15.75">
      <c r="W1918" s="203"/>
      <c r="X1918" s="203"/>
      <c r="Y1918" s="203"/>
      <c r="Z1918" s="203"/>
      <c r="AA1918" s="203"/>
    </row>
    <row r="1919" spans="23:27" ht="15.75">
      <c r="W1919" s="203"/>
      <c r="X1919" s="203"/>
      <c r="Y1919" s="203"/>
      <c r="Z1919" s="203"/>
      <c r="AA1919" s="203"/>
    </row>
    <row r="1920" spans="23:27" ht="15.75">
      <c r="W1920" s="203"/>
      <c r="X1920" s="203"/>
      <c r="Y1920" s="203"/>
      <c r="Z1920" s="203"/>
      <c r="AA1920" s="203"/>
    </row>
    <row r="1921" spans="23:27" ht="15.75">
      <c r="W1921" s="203"/>
      <c r="X1921" s="203"/>
      <c r="Y1921" s="203"/>
      <c r="Z1921" s="203"/>
      <c r="AA1921" s="203"/>
    </row>
    <row r="1922" spans="23:27" ht="15.75">
      <c r="W1922" s="203"/>
      <c r="X1922" s="203"/>
      <c r="Y1922" s="203"/>
      <c r="Z1922" s="203"/>
      <c r="AA1922" s="203"/>
    </row>
    <row r="1923" spans="23:27" ht="15.75">
      <c r="W1923" s="203"/>
      <c r="X1923" s="203"/>
      <c r="Y1923" s="203"/>
      <c r="Z1923" s="203"/>
      <c r="AA1923" s="203"/>
    </row>
    <row r="1924" spans="23:27" ht="15.75">
      <c r="W1924" s="203"/>
      <c r="X1924" s="203"/>
      <c r="Y1924" s="203"/>
      <c r="Z1924" s="203"/>
      <c r="AA1924" s="203"/>
    </row>
    <row r="1925" spans="23:27" ht="15.75">
      <c r="W1925" s="203"/>
      <c r="X1925" s="203"/>
      <c r="Y1925" s="203"/>
      <c r="Z1925" s="203"/>
      <c r="AA1925" s="203"/>
    </row>
    <row r="1926" spans="23:27" ht="15.75">
      <c r="W1926" s="203"/>
      <c r="X1926" s="203"/>
      <c r="Y1926" s="203"/>
      <c r="Z1926" s="203"/>
      <c r="AA1926" s="203"/>
    </row>
    <row r="1927" spans="23:27" ht="15.75">
      <c r="W1927" s="203"/>
      <c r="X1927" s="203"/>
      <c r="Y1927" s="203"/>
      <c r="Z1927" s="203"/>
      <c r="AA1927" s="203"/>
    </row>
    <row r="1928" spans="23:27" ht="15.75">
      <c r="W1928" s="203"/>
      <c r="X1928" s="203"/>
      <c r="Y1928" s="203"/>
      <c r="Z1928" s="203"/>
      <c r="AA1928" s="203"/>
    </row>
    <row r="1929" spans="23:27" ht="15.75">
      <c r="W1929" s="203"/>
      <c r="X1929" s="203"/>
      <c r="Y1929" s="203"/>
      <c r="Z1929" s="203"/>
      <c r="AA1929" s="203"/>
    </row>
    <row r="1930" spans="23:27" ht="15.75">
      <c r="W1930" s="203"/>
      <c r="X1930" s="203"/>
      <c r="Y1930" s="203"/>
      <c r="Z1930" s="203"/>
      <c r="AA1930" s="203"/>
    </row>
    <row r="1931" spans="23:27" ht="15.75">
      <c r="W1931" s="203"/>
      <c r="X1931" s="203"/>
      <c r="Y1931" s="203"/>
      <c r="Z1931" s="203"/>
      <c r="AA1931" s="203"/>
    </row>
    <row r="1932" spans="23:27" ht="15.75">
      <c r="W1932" s="203"/>
      <c r="X1932" s="203"/>
      <c r="Y1932" s="203"/>
      <c r="Z1932" s="203"/>
      <c r="AA1932" s="203"/>
    </row>
    <row r="1933" spans="23:27" ht="15.75">
      <c r="W1933" s="203"/>
      <c r="X1933" s="203"/>
      <c r="Y1933" s="203"/>
      <c r="Z1933" s="203"/>
      <c r="AA1933" s="203"/>
    </row>
    <row r="1934" spans="23:27" ht="15.75">
      <c r="W1934" s="203"/>
      <c r="X1934" s="203"/>
      <c r="Y1934" s="203"/>
      <c r="Z1934" s="203"/>
      <c r="AA1934" s="203"/>
    </row>
    <row r="1935" spans="23:27" ht="15.75">
      <c r="W1935" s="203"/>
      <c r="X1935" s="203"/>
      <c r="Y1935" s="203"/>
      <c r="Z1935" s="203"/>
      <c r="AA1935" s="203"/>
    </row>
    <row r="1936" spans="23:27" ht="15.75">
      <c r="W1936" s="203"/>
      <c r="X1936" s="203"/>
      <c r="Y1936" s="203"/>
      <c r="Z1936" s="203"/>
      <c r="AA1936" s="203"/>
    </row>
    <row r="1937" spans="23:27" ht="15.75">
      <c r="W1937" s="203"/>
      <c r="X1937" s="203"/>
      <c r="Y1937" s="203"/>
      <c r="Z1937" s="203"/>
      <c r="AA1937" s="203"/>
    </row>
    <row r="1938" spans="23:27" ht="15.75">
      <c r="W1938" s="203"/>
      <c r="X1938" s="203"/>
      <c r="Y1938" s="203"/>
      <c r="Z1938" s="203"/>
      <c r="AA1938" s="203"/>
    </row>
    <row r="1939" spans="23:27" ht="15.75">
      <c r="W1939" s="203"/>
      <c r="X1939" s="203"/>
      <c r="Y1939" s="203"/>
      <c r="Z1939" s="203"/>
      <c r="AA1939" s="203"/>
    </row>
    <row r="1940" spans="23:27" ht="15.75">
      <c r="W1940" s="203"/>
      <c r="X1940" s="203"/>
      <c r="Y1940" s="203"/>
      <c r="Z1940" s="203"/>
      <c r="AA1940" s="203"/>
    </row>
    <row r="1941" spans="23:27" ht="15.75">
      <c r="W1941" s="203"/>
      <c r="X1941" s="203"/>
      <c r="Y1941" s="203"/>
      <c r="Z1941" s="203"/>
      <c r="AA1941" s="203"/>
    </row>
    <row r="1942" spans="23:27" ht="15.75">
      <c r="W1942" s="203"/>
      <c r="X1942" s="203"/>
      <c r="Y1942" s="203"/>
      <c r="Z1942" s="203"/>
      <c r="AA1942" s="203"/>
    </row>
    <row r="1943" spans="23:27" ht="15.75">
      <c r="W1943" s="203"/>
      <c r="X1943" s="203"/>
      <c r="Y1943" s="203"/>
      <c r="Z1943" s="203"/>
      <c r="AA1943" s="203"/>
    </row>
    <row r="1944" spans="23:27" ht="15.75">
      <c r="W1944" s="203"/>
      <c r="X1944" s="203"/>
      <c r="Y1944" s="203"/>
      <c r="Z1944" s="203"/>
      <c r="AA1944" s="203"/>
    </row>
    <row r="1945" spans="23:27" ht="15.75">
      <c r="W1945" s="203"/>
      <c r="X1945" s="203"/>
      <c r="Y1945" s="203"/>
      <c r="Z1945" s="203"/>
      <c r="AA1945" s="203"/>
    </row>
    <row r="1946" spans="23:27" ht="15.75">
      <c r="W1946" s="203"/>
      <c r="X1946" s="203"/>
      <c r="Y1946" s="203"/>
      <c r="Z1946" s="203"/>
      <c r="AA1946" s="203"/>
    </row>
    <row r="1947" spans="23:27" ht="15.75">
      <c r="W1947" s="203"/>
      <c r="X1947" s="203"/>
      <c r="Y1947" s="203"/>
      <c r="Z1947" s="203"/>
      <c r="AA1947" s="203"/>
    </row>
    <row r="1948" spans="23:27" ht="15.75">
      <c r="W1948" s="203"/>
      <c r="X1948" s="203"/>
      <c r="Y1948" s="203"/>
      <c r="Z1948" s="203"/>
      <c r="AA1948" s="203"/>
    </row>
    <row r="1949" spans="23:27" ht="15.75">
      <c r="W1949" s="203"/>
      <c r="X1949" s="203"/>
      <c r="Y1949" s="203"/>
      <c r="Z1949" s="203"/>
      <c r="AA1949" s="203"/>
    </row>
    <row r="1950" spans="23:27" ht="15.75">
      <c r="W1950" s="203"/>
      <c r="X1950" s="203"/>
      <c r="Y1950" s="203"/>
      <c r="Z1950" s="203"/>
      <c r="AA1950" s="203"/>
    </row>
    <row r="1951" spans="23:27" ht="15.75">
      <c r="W1951" s="203"/>
      <c r="X1951" s="203"/>
      <c r="Y1951" s="203"/>
      <c r="Z1951" s="203"/>
      <c r="AA1951" s="203"/>
    </row>
    <row r="1952" spans="23:27" ht="15.75">
      <c r="W1952" s="203"/>
      <c r="X1952" s="203"/>
      <c r="Y1952" s="203"/>
      <c r="Z1952" s="203"/>
      <c r="AA1952" s="203"/>
    </row>
    <row r="1953" spans="23:27" ht="15.75">
      <c r="W1953" s="203"/>
      <c r="X1953" s="203"/>
      <c r="Y1953" s="203"/>
      <c r="Z1953" s="203"/>
      <c r="AA1953" s="203"/>
    </row>
    <row r="1954" spans="23:27" ht="15.75">
      <c r="W1954" s="203"/>
      <c r="X1954" s="203"/>
      <c r="Y1954" s="203"/>
      <c r="Z1954" s="203"/>
      <c r="AA1954" s="203"/>
    </row>
    <row r="1955" spans="23:27" ht="15.75">
      <c r="W1955" s="203"/>
      <c r="X1955" s="203"/>
      <c r="Y1955" s="203"/>
      <c r="Z1955" s="203"/>
      <c r="AA1955" s="203"/>
    </row>
    <row r="1956" spans="23:27" ht="15.75">
      <c r="W1956" s="203"/>
      <c r="X1956" s="203"/>
      <c r="Y1956" s="203"/>
      <c r="Z1956" s="203"/>
      <c r="AA1956" s="203"/>
    </row>
    <row r="1957" spans="23:27" ht="15.75">
      <c r="W1957" s="203"/>
      <c r="X1957" s="203"/>
      <c r="Y1957" s="203"/>
      <c r="Z1957" s="203"/>
      <c r="AA1957" s="203"/>
    </row>
    <row r="1958" spans="23:27" ht="15.75">
      <c r="W1958" s="203"/>
      <c r="X1958" s="203"/>
      <c r="Y1958" s="203"/>
      <c r="Z1958" s="203"/>
      <c r="AA1958" s="203"/>
    </row>
    <row r="1959" spans="23:27" ht="15.75">
      <c r="W1959" s="203"/>
      <c r="X1959" s="203"/>
      <c r="Y1959" s="203"/>
      <c r="Z1959" s="203"/>
      <c r="AA1959" s="203"/>
    </row>
    <row r="1960" spans="23:27" ht="15.75">
      <c r="W1960" s="203"/>
      <c r="X1960" s="203"/>
      <c r="Y1960" s="203"/>
      <c r="Z1960" s="203"/>
      <c r="AA1960" s="203"/>
    </row>
    <row r="1961" spans="23:27" ht="15.75">
      <c r="W1961" s="203"/>
      <c r="X1961" s="203"/>
      <c r="Y1961" s="203"/>
      <c r="Z1961" s="203"/>
      <c r="AA1961" s="203"/>
    </row>
    <row r="1962" spans="23:27" ht="15.75">
      <c r="W1962" s="203"/>
      <c r="X1962" s="203"/>
      <c r="Y1962" s="203"/>
      <c r="Z1962" s="203"/>
      <c r="AA1962" s="203"/>
    </row>
    <row r="1963" spans="23:27" ht="15.75">
      <c r="W1963" s="203"/>
      <c r="X1963" s="203"/>
      <c r="Y1963" s="203"/>
      <c r="Z1963" s="203"/>
      <c r="AA1963" s="203"/>
    </row>
    <row r="1964" spans="23:27" ht="15.75">
      <c r="W1964" s="203"/>
      <c r="X1964" s="203"/>
      <c r="Y1964" s="203"/>
      <c r="Z1964" s="203"/>
      <c r="AA1964" s="203"/>
    </row>
    <row r="1965" spans="23:27" ht="15.75">
      <c r="W1965" s="203"/>
      <c r="X1965" s="203"/>
      <c r="Y1965" s="203"/>
      <c r="Z1965" s="203"/>
      <c r="AA1965" s="203"/>
    </row>
    <row r="1966" spans="23:27" ht="15.75">
      <c r="W1966" s="203"/>
      <c r="X1966" s="203"/>
      <c r="Y1966" s="203"/>
      <c r="Z1966" s="203"/>
      <c r="AA1966" s="203"/>
    </row>
    <row r="1967" spans="23:27" ht="15.75">
      <c r="W1967" s="203"/>
      <c r="X1967" s="203"/>
      <c r="Y1967" s="203"/>
      <c r="Z1967" s="203"/>
      <c r="AA1967" s="203"/>
    </row>
    <row r="1968" spans="23:27" ht="15.75">
      <c r="W1968" s="203"/>
      <c r="X1968" s="203"/>
      <c r="Y1968" s="203"/>
      <c r="Z1968" s="203"/>
      <c r="AA1968" s="203"/>
    </row>
    <row r="1969" spans="23:27" ht="15.75">
      <c r="W1969" s="203"/>
      <c r="X1969" s="203"/>
      <c r="Y1969" s="203"/>
      <c r="Z1969" s="203"/>
      <c r="AA1969" s="203"/>
    </row>
    <row r="1970" spans="23:27" ht="15.75">
      <c r="W1970" s="203"/>
      <c r="X1970" s="203"/>
      <c r="Y1970" s="203"/>
      <c r="Z1970" s="203"/>
      <c r="AA1970" s="203"/>
    </row>
    <row r="1971" spans="23:27" ht="15.75">
      <c r="W1971" s="203"/>
      <c r="X1971" s="203"/>
      <c r="Y1971" s="203"/>
      <c r="Z1971" s="203"/>
      <c r="AA1971" s="203"/>
    </row>
    <row r="1972" spans="23:27" ht="15.75">
      <c r="W1972" s="203"/>
      <c r="X1972" s="203"/>
      <c r="Y1972" s="203"/>
      <c r="Z1972" s="203"/>
      <c r="AA1972" s="203"/>
    </row>
    <row r="1973" spans="23:27" ht="15.75">
      <c r="W1973" s="203"/>
      <c r="X1973" s="203"/>
      <c r="Y1973" s="203"/>
      <c r="Z1973" s="203"/>
      <c r="AA1973" s="203"/>
    </row>
    <row r="1974" spans="23:27" ht="15.75">
      <c r="W1974" s="203"/>
      <c r="X1974" s="203"/>
      <c r="Y1974" s="203"/>
      <c r="Z1974" s="203"/>
      <c r="AA1974" s="203"/>
    </row>
    <row r="1975" spans="23:27" ht="15.75">
      <c r="W1975" s="203"/>
      <c r="X1975" s="203"/>
      <c r="Y1975" s="203"/>
      <c r="Z1975" s="203"/>
      <c r="AA1975" s="203"/>
    </row>
    <row r="1976" spans="23:27" ht="15.75">
      <c r="W1976" s="203"/>
      <c r="X1976" s="203"/>
      <c r="Y1976" s="203"/>
      <c r="Z1976" s="203"/>
      <c r="AA1976" s="203"/>
    </row>
    <row r="1977" spans="23:27" ht="15.75">
      <c r="W1977" s="203"/>
      <c r="X1977" s="203"/>
      <c r="Y1977" s="203"/>
      <c r="Z1977" s="203"/>
      <c r="AA1977" s="203"/>
    </row>
    <row r="1978" spans="23:27" ht="15.75">
      <c r="W1978" s="203"/>
      <c r="X1978" s="203"/>
      <c r="Y1978" s="203"/>
      <c r="Z1978" s="203"/>
      <c r="AA1978" s="203"/>
    </row>
    <row r="1979" spans="23:27" ht="15.75">
      <c r="W1979" s="203"/>
      <c r="X1979" s="203"/>
      <c r="Y1979" s="203"/>
      <c r="Z1979" s="203"/>
      <c r="AA1979" s="203"/>
    </row>
    <row r="1980" spans="23:27" ht="15.75">
      <c r="W1980" s="203"/>
      <c r="X1980" s="203"/>
      <c r="Y1980" s="203"/>
      <c r="Z1980" s="203"/>
      <c r="AA1980" s="203"/>
    </row>
    <row r="1981" spans="23:27" ht="15.75">
      <c r="W1981" s="203"/>
      <c r="X1981" s="203"/>
      <c r="Y1981" s="203"/>
      <c r="Z1981" s="203"/>
      <c r="AA1981" s="203"/>
    </row>
    <row r="1982" spans="23:27" ht="15.75">
      <c r="W1982" s="203"/>
      <c r="X1982" s="203"/>
      <c r="Y1982" s="203"/>
      <c r="Z1982" s="203"/>
      <c r="AA1982" s="203"/>
    </row>
    <row r="1983" spans="23:27" ht="15.75">
      <c r="W1983" s="203"/>
      <c r="X1983" s="203"/>
      <c r="Y1983" s="203"/>
      <c r="Z1983" s="203"/>
      <c r="AA1983" s="203"/>
    </row>
    <row r="1984" spans="23:27" ht="15.75">
      <c r="W1984" s="203"/>
      <c r="X1984" s="203"/>
      <c r="Y1984" s="203"/>
      <c r="Z1984" s="203"/>
      <c r="AA1984" s="203"/>
    </row>
    <row r="1985" spans="23:27" ht="15.75">
      <c r="W1985" s="203"/>
      <c r="X1985" s="203"/>
      <c r="Y1985" s="203"/>
      <c r="Z1985" s="203"/>
      <c r="AA1985" s="203"/>
    </row>
    <row r="1986" spans="23:27" ht="15.75">
      <c r="W1986" s="203"/>
      <c r="X1986" s="203"/>
      <c r="Y1986" s="203"/>
      <c r="Z1986" s="203"/>
      <c r="AA1986" s="203"/>
    </row>
    <row r="1987" spans="23:27" ht="15.75">
      <c r="W1987" s="203"/>
      <c r="X1987" s="203"/>
      <c r="Y1987" s="203"/>
      <c r="Z1987" s="203"/>
      <c r="AA1987" s="203"/>
    </row>
    <row r="1988" spans="23:27" ht="15.75">
      <c r="W1988" s="203"/>
      <c r="X1988" s="203"/>
      <c r="Y1988" s="203"/>
      <c r="Z1988" s="203"/>
      <c r="AA1988" s="203"/>
    </row>
    <row r="1989" spans="23:27" ht="15.75">
      <c r="W1989" s="203"/>
      <c r="X1989" s="203"/>
      <c r="Y1989" s="203"/>
      <c r="Z1989" s="203"/>
      <c r="AA1989" s="203"/>
    </row>
    <row r="1990" spans="23:27" ht="15.75">
      <c r="W1990" s="203"/>
      <c r="X1990" s="203"/>
      <c r="Y1990" s="203"/>
      <c r="Z1990" s="203"/>
      <c r="AA1990" s="203"/>
    </row>
    <row r="1991" spans="23:27" ht="15.75">
      <c r="W1991" s="203"/>
      <c r="X1991" s="203"/>
      <c r="Y1991" s="203"/>
      <c r="Z1991" s="203"/>
      <c r="AA1991" s="203"/>
    </row>
    <row r="1992" spans="23:27" ht="15.75">
      <c r="W1992" s="203"/>
      <c r="X1992" s="203"/>
      <c r="Y1992" s="203"/>
      <c r="Z1992" s="203"/>
      <c r="AA1992" s="203"/>
    </row>
    <row r="1993" spans="23:27" ht="15.75">
      <c r="W1993" s="203"/>
      <c r="X1993" s="203"/>
      <c r="Y1993" s="203"/>
      <c r="Z1993" s="203"/>
      <c r="AA1993" s="203"/>
    </row>
    <row r="1994" spans="23:27" ht="15.75">
      <c r="W1994" s="203"/>
      <c r="X1994" s="203"/>
      <c r="Y1994" s="203"/>
      <c r="Z1994" s="203"/>
      <c r="AA1994" s="203"/>
    </row>
    <row r="1995" spans="23:27" ht="15.75">
      <c r="W1995" s="203"/>
      <c r="X1995" s="203"/>
      <c r="Y1995" s="203"/>
      <c r="Z1995" s="203"/>
      <c r="AA1995" s="203"/>
    </row>
    <row r="1996" spans="23:27" ht="15.75">
      <c r="W1996" s="203"/>
      <c r="X1996" s="203"/>
      <c r="Y1996" s="203"/>
      <c r="Z1996" s="203"/>
      <c r="AA1996" s="203"/>
    </row>
    <row r="1997" spans="23:27" ht="15.75">
      <c r="W1997" s="203"/>
      <c r="X1997" s="203"/>
      <c r="Y1997" s="203"/>
      <c r="Z1997" s="203"/>
      <c r="AA1997" s="203"/>
    </row>
    <row r="1998" spans="23:27" ht="15.75">
      <c r="W1998" s="203"/>
      <c r="X1998" s="203"/>
      <c r="Y1998" s="203"/>
      <c r="Z1998" s="203"/>
      <c r="AA1998" s="203"/>
    </row>
    <row r="1999" spans="23:27" ht="15.75">
      <c r="W1999" s="203"/>
      <c r="X1999" s="203"/>
      <c r="Y1999" s="203"/>
      <c r="Z1999" s="203"/>
      <c r="AA1999" s="203"/>
    </row>
    <row r="2000" spans="23:27" ht="15.75">
      <c r="W2000" s="203"/>
      <c r="X2000" s="203"/>
      <c r="Y2000" s="203"/>
      <c r="Z2000" s="203"/>
      <c r="AA2000" s="203"/>
    </row>
    <row r="2001" spans="23:27" ht="15.75">
      <c r="W2001" s="203"/>
      <c r="X2001" s="203"/>
      <c r="Y2001" s="203"/>
      <c r="Z2001" s="203"/>
      <c r="AA2001" s="203"/>
    </row>
    <row r="2002" spans="23:27" ht="15.75">
      <c r="W2002" s="203"/>
      <c r="X2002" s="203"/>
      <c r="Y2002" s="203"/>
      <c r="Z2002" s="203"/>
      <c r="AA2002" s="203"/>
    </row>
    <row r="2003" spans="23:27" ht="15.75">
      <c r="W2003" s="203"/>
      <c r="X2003" s="203"/>
      <c r="Y2003" s="203"/>
      <c r="Z2003" s="203"/>
      <c r="AA2003" s="203"/>
    </row>
    <row r="2004" spans="23:27" ht="15.75">
      <c r="W2004" s="203"/>
      <c r="X2004" s="203"/>
      <c r="Y2004" s="203"/>
      <c r="Z2004" s="203"/>
      <c r="AA2004" s="203"/>
    </row>
    <row r="2005" spans="23:27" ht="15.75">
      <c r="W2005" s="203"/>
      <c r="X2005" s="203"/>
      <c r="Y2005" s="203"/>
      <c r="Z2005" s="203"/>
      <c r="AA2005" s="203"/>
    </row>
    <row r="2006" spans="23:27" ht="15.75">
      <c r="W2006" s="203"/>
      <c r="X2006" s="203"/>
      <c r="Y2006" s="203"/>
      <c r="Z2006" s="203"/>
      <c r="AA2006" s="203"/>
    </row>
    <row r="2007" spans="23:27" ht="15.75">
      <c r="W2007" s="203"/>
      <c r="X2007" s="203"/>
      <c r="Y2007" s="203"/>
      <c r="Z2007" s="203"/>
      <c r="AA2007" s="203"/>
    </row>
    <row r="2008" spans="23:27" ht="15.75">
      <c r="W2008" s="203"/>
      <c r="X2008" s="203"/>
      <c r="Y2008" s="203"/>
      <c r="Z2008" s="203"/>
      <c r="AA2008" s="203"/>
    </row>
    <row r="2009" spans="23:27" ht="15.75">
      <c r="W2009" s="203"/>
      <c r="X2009" s="203"/>
      <c r="Y2009" s="203"/>
      <c r="Z2009" s="203"/>
      <c r="AA2009" s="203"/>
    </row>
    <row r="2010" spans="23:27" ht="15.75">
      <c r="W2010" s="203"/>
      <c r="X2010" s="203"/>
      <c r="Y2010" s="203"/>
      <c r="Z2010" s="203"/>
      <c r="AA2010" s="203"/>
    </row>
    <row r="2011" spans="23:27" ht="15.75">
      <c r="W2011" s="203"/>
      <c r="X2011" s="203"/>
      <c r="Y2011" s="203"/>
      <c r="Z2011" s="203"/>
      <c r="AA2011" s="203"/>
    </row>
    <row r="2012" spans="23:27" ht="15.75">
      <c r="W2012" s="203"/>
      <c r="X2012" s="203"/>
      <c r="Y2012" s="203"/>
      <c r="Z2012" s="203"/>
      <c r="AA2012" s="203"/>
    </row>
    <row r="2013" spans="23:27" ht="15.75">
      <c r="W2013" s="203"/>
      <c r="X2013" s="203"/>
      <c r="Y2013" s="203"/>
      <c r="Z2013" s="203"/>
      <c r="AA2013" s="203"/>
    </row>
    <row r="2014" spans="23:27" ht="15.75">
      <c r="W2014" s="203"/>
      <c r="X2014" s="203"/>
      <c r="Y2014" s="203"/>
      <c r="Z2014" s="203"/>
      <c r="AA2014" s="203"/>
    </row>
    <row r="2015" spans="23:27" ht="15.75">
      <c r="W2015" s="203"/>
      <c r="X2015" s="203"/>
      <c r="Y2015" s="203"/>
      <c r="Z2015" s="203"/>
      <c r="AA2015" s="203"/>
    </row>
    <row r="2016" spans="23:27" ht="15.75">
      <c r="W2016" s="203"/>
      <c r="X2016" s="203"/>
      <c r="Y2016" s="203"/>
      <c r="Z2016" s="203"/>
      <c r="AA2016" s="203"/>
    </row>
    <row r="2017" spans="23:27" ht="15.75">
      <c r="W2017" s="203"/>
      <c r="X2017" s="203"/>
      <c r="Y2017" s="203"/>
      <c r="Z2017" s="203"/>
      <c r="AA2017" s="203"/>
    </row>
    <row r="2018" spans="23:27" ht="15.75">
      <c r="W2018" s="203"/>
      <c r="X2018" s="203"/>
      <c r="Y2018" s="203"/>
      <c r="Z2018" s="203"/>
      <c r="AA2018" s="203"/>
    </row>
    <row r="2019" spans="23:27" ht="15.75">
      <c r="W2019" s="203"/>
      <c r="X2019" s="203"/>
      <c r="Y2019" s="203"/>
      <c r="Z2019" s="203"/>
      <c r="AA2019" s="203"/>
    </row>
    <row r="2020" spans="23:27" ht="15.75">
      <c r="W2020" s="203"/>
      <c r="X2020" s="203"/>
      <c r="Y2020" s="203"/>
      <c r="Z2020" s="203"/>
      <c r="AA2020" s="203"/>
    </row>
    <row r="2021" spans="23:27" ht="15.75">
      <c r="W2021" s="203"/>
      <c r="X2021" s="203"/>
      <c r="Y2021" s="203"/>
      <c r="Z2021" s="203"/>
      <c r="AA2021" s="203"/>
    </row>
    <row r="2022" spans="23:27" ht="15.75">
      <c r="W2022" s="203"/>
      <c r="X2022" s="203"/>
      <c r="Y2022" s="203"/>
      <c r="Z2022" s="203"/>
      <c r="AA2022" s="203"/>
    </row>
    <row r="2023" spans="23:27" ht="15.75">
      <c r="W2023" s="203"/>
      <c r="X2023" s="203"/>
      <c r="Y2023" s="203"/>
      <c r="Z2023" s="203"/>
      <c r="AA2023" s="203"/>
    </row>
    <row r="2024" spans="23:27" ht="15.75">
      <c r="W2024" s="203"/>
      <c r="X2024" s="203"/>
      <c r="Y2024" s="203"/>
      <c r="Z2024" s="203"/>
      <c r="AA2024" s="203"/>
    </row>
    <row r="2025" spans="23:27" ht="15.75">
      <c r="W2025" s="203"/>
      <c r="X2025" s="203"/>
      <c r="Y2025" s="203"/>
      <c r="Z2025" s="203"/>
      <c r="AA2025" s="203"/>
    </row>
    <row r="2026" spans="23:27" ht="15.75">
      <c r="W2026" s="203"/>
      <c r="X2026" s="203"/>
      <c r="Y2026" s="203"/>
      <c r="Z2026" s="203"/>
      <c r="AA2026" s="203"/>
    </row>
    <row r="2027" spans="23:27" ht="15.75">
      <c r="W2027" s="203"/>
      <c r="X2027" s="203"/>
      <c r="Y2027" s="203"/>
      <c r="Z2027" s="203"/>
      <c r="AA2027" s="203"/>
    </row>
    <row r="2028" spans="23:27" ht="15.75">
      <c r="W2028" s="203"/>
      <c r="X2028" s="203"/>
      <c r="Y2028" s="203"/>
      <c r="Z2028" s="203"/>
      <c r="AA2028" s="203"/>
    </row>
    <row r="2029" spans="23:27" ht="15.75">
      <c r="W2029" s="203"/>
      <c r="X2029" s="203"/>
      <c r="Y2029" s="203"/>
      <c r="Z2029" s="203"/>
      <c r="AA2029" s="203"/>
    </row>
    <row r="2030" spans="23:27" ht="15.75">
      <c r="W2030" s="203"/>
      <c r="X2030" s="203"/>
      <c r="Y2030" s="203"/>
      <c r="Z2030" s="203"/>
      <c r="AA2030" s="203"/>
    </row>
    <row r="2031" spans="23:27" ht="15.75">
      <c r="W2031" s="203"/>
      <c r="X2031" s="203"/>
      <c r="Y2031" s="203"/>
      <c r="Z2031" s="203"/>
      <c r="AA2031" s="203"/>
    </row>
    <row r="2032" spans="23:27" ht="15.75">
      <c r="W2032" s="203"/>
      <c r="X2032" s="203"/>
      <c r="Y2032" s="203"/>
      <c r="Z2032" s="203"/>
      <c r="AA2032" s="203"/>
    </row>
    <row r="2033" spans="23:27" ht="15.75">
      <c r="W2033" s="203"/>
      <c r="X2033" s="203"/>
      <c r="Y2033" s="203"/>
      <c r="Z2033" s="203"/>
      <c r="AA2033" s="203"/>
    </row>
    <row r="2034" spans="23:27" ht="15.75">
      <c r="W2034" s="203"/>
      <c r="X2034" s="203"/>
      <c r="Y2034" s="203"/>
      <c r="Z2034" s="203"/>
      <c r="AA2034" s="203"/>
    </row>
    <row r="2035" spans="23:27" ht="15.75">
      <c r="W2035" s="203"/>
      <c r="X2035" s="203"/>
      <c r="Y2035" s="203"/>
      <c r="Z2035" s="203"/>
      <c r="AA2035" s="203"/>
    </row>
    <row r="2036" spans="23:27" ht="15.75">
      <c r="W2036" s="203"/>
      <c r="X2036" s="203"/>
      <c r="Y2036" s="203"/>
      <c r="Z2036" s="203"/>
      <c r="AA2036" s="203"/>
    </row>
    <row r="2037" spans="23:27" ht="15.75">
      <c r="W2037" s="203"/>
      <c r="X2037" s="203"/>
      <c r="Y2037" s="203"/>
      <c r="Z2037" s="203"/>
      <c r="AA2037" s="203"/>
    </row>
    <row r="2038" spans="23:27" ht="15.75">
      <c r="W2038" s="203"/>
      <c r="X2038" s="203"/>
      <c r="Y2038" s="203"/>
      <c r="Z2038" s="203"/>
      <c r="AA2038" s="203"/>
    </row>
    <row r="2039" spans="23:27" ht="15.75">
      <c r="W2039" s="203"/>
      <c r="X2039" s="203"/>
      <c r="Y2039" s="203"/>
      <c r="Z2039" s="203"/>
      <c r="AA2039" s="203"/>
    </row>
    <row r="2040" spans="23:27" ht="15.75">
      <c r="W2040" s="203"/>
      <c r="X2040" s="203"/>
      <c r="Y2040" s="203"/>
      <c r="Z2040" s="203"/>
      <c r="AA2040" s="203"/>
    </row>
    <row r="2041" spans="23:27" ht="15.75">
      <c r="W2041" s="203"/>
      <c r="X2041" s="203"/>
      <c r="Y2041" s="203"/>
      <c r="Z2041" s="203"/>
      <c r="AA2041" s="203"/>
    </row>
    <row r="2042" spans="23:27" ht="15.75">
      <c r="W2042" s="203"/>
      <c r="X2042" s="203"/>
      <c r="Y2042" s="203"/>
      <c r="Z2042" s="203"/>
      <c r="AA2042" s="203"/>
    </row>
    <row r="2043" spans="23:27" ht="15.75">
      <c r="W2043" s="203"/>
      <c r="X2043" s="203"/>
      <c r="Y2043" s="203"/>
      <c r="Z2043" s="203"/>
      <c r="AA2043" s="203"/>
    </row>
    <row r="2044" spans="23:27" ht="15.75">
      <c r="W2044" s="203"/>
      <c r="X2044" s="203"/>
      <c r="Y2044" s="203"/>
      <c r="Z2044" s="203"/>
      <c r="AA2044" s="203"/>
    </row>
    <row r="2045" spans="23:27" ht="15.75">
      <c r="W2045" s="203"/>
      <c r="X2045" s="203"/>
      <c r="Y2045" s="203"/>
      <c r="Z2045" s="203"/>
      <c r="AA2045" s="203"/>
    </row>
    <row r="2046" spans="23:27" ht="15.75">
      <c r="W2046" s="203"/>
      <c r="X2046" s="203"/>
      <c r="Y2046" s="203"/>
      <c r="Z2046" s="203"/>
      <c r="AA2046" s="203"/>
    </row>
    <row r="2047" spans="23:27" ht="15.75">
      <c r="W2047" s="203"/>
      <c r="X2047" s="203"/>
      <c r="Y2047" s="203"/>
      <c r="Z2047" s="203"/>
      <c r="AA2047" s="203"/>
    </row>
    <row r="2048" spans="23:27" ht="15.75">
      <c r="W2048" s="203"/>
      <c r="X2048" s="203"/>
      <c r="Y2048" s="203"/>
      <c r="Z2048" s="203"/>
      <c r="AA2048" s="203"/>
    </row>
    <row r="2049" spans="23:27" ht="15.75">
      <c r="W2049" s="203"/>
      <c r="X2049" s="203"/>
      <c r="Y2049" s="203"/>
      <c r="Z2049" s="203"/>
      <c r="AA2049" s="203"/>
    </row>
    <row r="2050" spans="23:27" ht="15.75">
      <c r="W2050" s="203"/>
      <c r="X2050" s="203"/>
      <c r="Y2050" s="203"/>
      <c r="Z2050" s="203"/>
      <c r="AA2050" s="203"/>
    </row>
    <row r="2051" spans="23:27" ht="15.75">
      <c r="W2051" s="203"/>
      <c r="X2051" s="203"/>
      <c r="Y2051" s="203"/>
      <c r="Z2051" s="203"/>
      <c r="AA2051" s="203"/>
    </row>
    <row r="2052" spans="23:27" ht="15.75">
      <c r="W2052" s="203"/>
      <c r="X2052" s="203"/>
      <c r="Y2052" s="203"/>
      <c r="Z2052" s="203"/>
      <c r="AA2052" s="203"/>
    </row>
    <row r="2053" spans="23:27" ht="15.75">
      <c r="W2053" s="203"/>
      <c r="X2053" s="203"/>
      <c r="Y2053" s="203"/>
      <c r="Z2053" s="203"/>
      <c r="AA2053" s="203"/>
    </row>
    <row r="2054" spans="23:27" ht="15.75">
      <c r="W2054" s="203"/>
      <c r="X2054" s="203"/>
      <c r="Y2054" s="203"/>
      <c r="Z2054" s="203"/>
      <c r="AA2054" s="203"/>
    </row>
    <row r="2055" spans="23:27" ht="15.75">
      <c r="W2055" s="203"/>
      <c r="X2055" s="203"/>
      <c r="Y2055" s="203"/>
      <c r="Z2055" s="203"/>
      <c r="AA2055" s="203"/>
    </row>
    <row r="2056" spans="23:27" ht="15.75">
      <c r="W2056" s="203"/>
      <c r="X2056" s="203"/>
      <c r="Y2056" s="203"/>
      <c r="Z2056" s="203"/>
      <c r="AA2056" s="203"/>
    </row>
    <row r="2057" spans="23:27" ht="15.75">
      <c r="W2057" s="203"/>
      <c r="X2057" s="203"/>
      <c r="Y2057" s="203"/>
      <c r="Z2057" s="203"/>
      <c r="AA2057" s="203"/>
    </row>
    <row r="2058" spans="23:27" ht="15.75">
      <c r="W2058" s="203"/>
      <c r="X2058" s="203"/>
      <c r="Y2058" s="203"/>
      <c r="Z2058" s="203"/>
      <c r="AA2058" s="203"/>
    </row>
    <row r="2059" spans="23:27" ht="15.75">
      <c r="W2059" s="203"/>
      <c r="X2059" s="203"/>
      <c r="Y2059" s="203"/>
      <c r="Z2059" s="203"/>
      <c r="AA2059" s="203"/>
    </row>
    <row r="2060" spans="23:27" ht="15.75">
      <c r="W2060" s="203"/>
      <c r="X2060" s="203"/>
      <c r="Y2060" s="203"/>
      <c r="Z2060" s="203"/>
      <c r="AA2060" s="203"/>
    </row>
    <row r="2061" spans="23:27" ht="15.75">
      <c r="W2061" s="203"/>
      <c r="X2061" s="203"/>
      <c r="Y2061" s="203"/>
      <c r="Z2061" s="203"/>
      <c r="AA2061" s="203"/>
    </row>
    <row r="2062" spans="23:27" ht="15.75">
      <c r="W2062" s="203"/>
      <c r="X2062" s="203"/>
      <c r="Y2062" s="203"/>
      <c r="Z2062" s="203"/>
      <c r="AA2062" s="203"/>
    </row>
    <row r="2063" spans="23:27" ht="15.75">
      <c r="W2063" s="203"/>
      <c r="X2063" s="203"/>
      <c r="Y2063" s="203"/>
      <c r="Z2063" s="203"/>
      <c r="AA2063" s="203"/>
    </row>
    <row r="2064" spans="23:27" ht="15.75">
      <c r="W2064" s="203"/>
      <c r="X2064" s="203"/>
      <c r="Y2064" s="203"/>
      <c r="Z2064" s="203"/>
      <c r="AA2064" s="203"/>
    </row>
    <row r="2065" spans="23:27" ht="15.75">
      <c r="W2065" s="203"/>
      <c r="X2065" s="203"/>
      <c r="Y2065" s="203"/>
      <c r="Z2065" s="203"/>
      <c r="AA2065" s="203"/>
    </row>
    <row r="2066" spans="23:27" ht="15.75">
      <c r="W2066" s="203"/>
      <c r="X2066" s="203"/>
      <c r="Y2066" s="203"/>
      <c r="Z2066" s="203"/>
      <c r="AA2066" s="203"/>
    </row>
    <row r="2067" spans="23:27" ht="15.75">
      <c r="W2067" s="203"/>
      <c r="X2067" s="203"/>
      <c r="Y2067" s="203"/>
      <c r="Z2067" s="203"/>
      <c r="AA2067" s="203"/>
    </row>
    <row r="2068" spans="23:27" ht="15.75">
      <c r="W2068" s="203"/>
      <c r="X2068" s="203"/>
      <c r="Y2068" s="203"/>
      <c r="Z2068" s="203"/>
      <c r="AA2068" s="203"/>
    </row>
    <row r="2069" spans="23:27" ht="15.75">
      <c r="W2069" s="203"/>
      <c r="X2069" s="203"/>
      <c r="Y2069" s="203"/>
      <c r="Z2069" s="203"/>
      <c r="AA2069" s="203"/>
    </row>
    <row r="2070" spans="23:27" ht="15.75">
      <c r="W2070" s="203"/>
      <c r="X2070" s="203"/>
      <c r="Y2070" s="203"/>
      <c r="Z2070" s="203"/>
      <c r="AA2070" s="203"/>
    </row>
    <row r="2071" spans="23:27" ht="15.75">
      <c r="W2071" s="203"/>
      <c r="X2071" s="203"/>
      <c r="Y2071" s="203"/>
      <c r="Z2071" s="203"/>
      <c r="AA2071" s="203"/>
    </row>
    <row r="2072" spans="23:27" ht="15.75">
      <c r="W2072" s="203"/>
      <c r="X2072" s="203"/>
      <c r="Y2072" s="203"/>
      <c r="Z2072" s="203"/>
      <c r="AA2072" s="203"/>
    </row>
    <row r="2073" spans="23:27" ht="15.75">
      <c r="W2073" s="203"/>
      <c r="X2073" s="203"/>
      <c r="Y2073" s="203"/>
      <c r="Z2073" s="203"/>
      <c r="AA2073" s="203"/>
    </row>
    <row r="2074" spans="23:27" ht="15.75">
      <c r="W2074" s="203"/>
      <c r="X2074" s="203"/>
      <c r="Y2074" s="203"/>
      <c r="Z2074" s="203"/>
      <c r="AA2074" s="203"/>
    </row>
    <row r="2075" spans="23:27" ht="15.75">
      <c r="W2075" s="203"/>
      <c r="X2075" s="203"/>
      <c r="Y2075" s="203"/>
      <c r="Z2075" s="203"/>
      <c r="AA2075" s="203"/>
    </row>
    <row r="2076" spans="23:27" ht="15.75">
      <c r="W2076" s="203"/>
      <c r="X2076" s="203"/>
      <c r="Y2076" s="203"/>
      <c r="Z2076" s="203"/>
      <c r="AA2076" s="203"/>
    </row>
    <row r="2077" spans="23:27" ht="15.75">
      <c r="W2077" s="203"/>
      <c r="X2077" s="203"/>
      <c r="Y2077" s="203"/>
      <c r="Z2077" s="203"/>
      <c r="AA2077" s="203"/>
    </row>
    <row r="2078" spans="23:27" ht="15.75">
      <c r="W2078" s="203"/>
      <c r="X2078" s="203"/>
      <c r="Y2078" s="203"/>
      <c r="Z2078" s="203"/>
      <c r="AA2078" s="203"/>
    </row>
    <row r="2079" spans="23:27" ht="15.75">
      <c r="W2079" s="203"/>
      <c r="X2079" s="203"/>
      <c r="Y2079" s="203"/>
      <c r="Z2079" s="203"/>
      <c r="AA2079" s="203"/>
    </row>
    <row r="2080" spans="23:27" ht="15.75">
      <c r="W2080" s="203"/>
      <c r="X2080" s="203"/>
      <c r="Y2080" s="203"/>
      <c r="Z2080" s="203"/>
      <c r="AA2080" s="203"/>
    </row>
    <row r="2081" spans="23:27" ht="15.75">
      <c r="W2081" s="203"/>
      <c r="X2081" s="203"/>
      <c r="Y2081" s="203"/>
      <c r="Z2081" s="203"/>
      <c r="AA2081" s="203"/>
    </row>
    <row r="2082" spans="23:27" ht="15.75">
      <c r="W2082" s="203"/>
      <c r="X2082" s="203"/>
      <c r="Y2082" s="203"/>
      <c r="Z2082" s="203"/>
      <c r="AA2082" s="203"/>
    </row>
    <row r="2083" spans="23:27" ht="15.75">
      <c r="W2083" s="203"/>
      <c r="X2083" s="203"/>
      <c r="Y2083" s="203"/>
      <c r="Z2083" s="203"/>
      <c r="AA2083" s="203"/>
    </row>
    <row r="2084" spans="23:27" ht="15.75">
      <c r="W2084" s="203"/>
      <c r="X2084" s="203"/>
      <c r="Y2084" s="203"/>
      <c r="Z2084" s="203"/>
      <c r="AA2084" s="203"/>
    </row>
    <row r="2085" spans="23:27" ht="15.75">
      <c r="W2085" s="203"/>
      <c r="X2085" s="203"/>
      <c r="Y2085" s="203"/>
      <c r="Z2085" s="203"/>
      <c r="AA2085" s="203"/>
    </row>
    <row r="2086" spans="23:27" ht="15.75">
      <c r="W2086" s="203"/>
      <c r="X2086" s="203"/>
      <c r="Y2086" s="203"/>
      <c r="Z2086" s="203"/>
      <c r="AA2086" s="203"/>
    </row>
    <row r="2087" spans="23:27" ht="15.75">
      <c r="W2087" s="203"/>
      <c r="X2087" s="203"/>
      <c r="Y2087" s="203"/>
      <c r="Z2087" s="203"/>
      <c r="AA2087" s="203"/>
    </row>
    <row r="2088" spans="23:27" ht="15.75">
      <c r="W2088" s="203"/>
      <c r="X2088" s="203"/>
      <c r="Y2088" s="203"/>
      <c r="Z2088" s="203"/>
      <c r="AA2088" s="203"/>
    </row>
    <row r="2089" spans="23:27" ht="15.75">
      <c r="W2089" s="203"/>
      <c r="X2089" s="203"/>
      <c r="Y2089" s="203"/>
      <c r="Z2089" s="203"/>
      <c r="AA2089" s="203"/>
    </row>
    <row r="2090" spans="23:27" ht="15.75">
      <c r="W2090" s="203"/>
      <c r="X2090" s="203"/>
      <c r="Y2090" s="203"/>
      <c r="Z2090" s="203"/>
      <c r="AA2090" s="203"/>
    </row>
    <row r="2091" spans="23:27" ht="15.75">
      <c r="W2091" s="203"/>
      <c r="X2091" s="203"/>
      <c r="Y2091" s="203"/>
      <c r="Z2091" s="203"/>
      <c r="AA2091" s="203"/>
    </row>
    <row r="2092" spans="23:27" ht="15.75">
      <c r="W2092" s="203"/>
      <c r="X2092" s="203"/>
      <c r="Y2092" s="203"/>
      <c r="Z2092" s="203"/>
      <c r="AA2092" s="203"/>
    </row>
    <row r="2093" spans="23:27" ht="15.75">
      <c r="W2093" s="203"/>
      <c r="X2093" s="203"/>
      <c r="Y2093" s="203"/>
      <c r="Z2093" s="203"/>
      <c r="AA2093" s="203"/>
    </row>
    <row r="2094" spans="23:27" ht="15.75">
      <c r="W2094" s="203"/>
      <c r="X2094" s="203"/>
      <c r="Y2094" s="203"/>
      <c r="Z2094" s="203"/>
      <c r="AA2094" s="203"/>
    </row>
    <row r="2095" spans="23:27" ht="15.75">
      <c r="W2095" s="203"/>
      <c r="X2095" s="203"/>
      <c r="Y2095" s="203"/>
      <c r="Z2095" s="203"/>
      <c r="AA2095" s="203"/>
    </row>
    <row r="2096" spans="23:27" ht="15.75">
      <c r="W2096" s="203"/>
      <c r="X2096" s="203"/>
      <c r="Y2096" s="203"/>
      <c r="Z2096" s="203"/>
      <c r="AA2096" s="203"/>
    </row>
    <row r="2097" spans="23:27" ht="15.75">
      <c r="W2097" s="203"/>
      <c r="X2097" s="203"/>
      <c r="Y2097" s="203"/>
      <c r="Z2097" s="203"/>
      <c r="AA2097" s="203"/>
    </row>
    <row r="2098" spans="23:27" ht="15.75">
      <c r="W2098" s="203"/>
      <c r="X2098" s="203"/>
      <c r="Y2098" s="203"/>
      <c r="Z2098" s="203"/>
      <c r="AA2098" s="203"/>
    </row>
    <row r="2099" spans="23:27" ht="15.75">
      <c r="W2099" s="203"/>
      <c r="X2099" s="203"/>
      <c r="Y2099" s="203"/>
      <c r="Z2099" s="203"/>
      <c r="AA2099" s="203"/>
    </row>
    <row r="2100" spans="23:27" ht="15.75">
      <c r="W2100" s="203"/>
      <c r="X2100" s="203"/>
      <c r="Y2100" s="203"/>
      <c r="Z2100" s="203"/>
      <c r="AA2100" s="203"/>
    </row>
    <row r="2101" spans="23:27" ht="15.75">
      <c r="W2101" s="203"/>
      <c r="X2101" s="203"/>
      <c r="Y2101" s="203"/>
      <c r="Z2101" s="203"/>
      <c r="AA2101" s="203"/>
    </row>
    <row r="2102" spans="23:27" ht="15.75">
      <c r="W2102" s="203"/>
      <c r="X2102" s="203"/>
      <c r="Y2102" s="203"/>
      <c r="Z2102" s="203"/>
      <c r="AA2102" s="203"/>
    </row>
    <row r="2103" spans="23:27" ht="15.75">
      <c r="W2103" s="203"/>
      <c r="X2103" s="203"/>
      <c r="Y2103" s="203"/>
      <c r="Z2103" s="203"/>
      <c r="AA2103" s="203"/>
    </row>
    <row r="2104" spans="23:27" ht="15.75">
      <c r="W2104" s="203"/>
      <c r="X2104" s="203"/>
      <c r="Y2104" s="203"/>
      <c r="Z2104" s="203"/>
      <c r="AA2104" s="203"/>
    </row>
    <row r="2105" spans="23:27" ht="15.75">
      <c r="W2105" s="203"/>
      <c r="X2105" s="203"/>
      <c r="Y2105" s="203"/>
      <c r="Z2105" s="203"/>
      <c r="AA2105" s="203"/>
    </row>
    <row r="2106" spans="23:27" ht="15.75">
      <c r="W2106" s="203"/>
      <c r="X2106" s="203"/>
      <c r="Y2106" s="203"/>
      <c r="Z2106" s="203"/>
      <c r="AA2106" s="203"/>
    </row>
    <row r="2107" spans="23:27" ht="15.75">
      <c r="W2107" s="203"/>
      <c r="X2107" s="203"/>
      <c r="Y2107" s="203"/>
      <c r="Z2107" s="203"/>
      <c r="AA2107" s="203"/>
    </row>
    <row r="2108" spans="23:27" ht="15.75">
      <c r="W2108" s="203"/>
      <c r="X2108" s="203"/>
      <c r="Y2108" s="203"/>
      <c r="Z2108" s="203"/>
      <c r="AA2108" s="203"/>
    </row>
    <row r="2109" spans="23:27" ht="15.75">
      <c r="W2109" s="203"/>
      <c r="X2109" s="203"/>
      <c r="Y2109" s="203"/>
      <c r="Z2109" s="203"/>
      <c r="AA2109" s="203"/>
    </row>
    <row r="2110" spans="23:27" ht="15.75">
      <c r="W2110" s="203"/>
      <c r="X2110" s="203"/>
      <c r="Y2110" s="203"/>
      <c r="Z2110" s="203"/>
      <c r="AA2110" s="203"/>
    </row>
    <row r="2111" spans="23:27" ht="15.75">
      <c r="W2111" s="203"/>
      <c r="X2111" s="203"/>
      <c r="Y2111" s="203"/>
      <c r="Z2111" s="203"/>
      <c r="AA2111" s="203"/>
    </row>
    <row r="2112" spans="23:27" ht="15.75">
      <c r="W2112" s="203"/>
      <c r="X2112" s="203"/>
      <c r="Y2112" s="203"/>
      <c r="Z2112" s="203"/>
      <c r="AA2112" s="203"/>
    </row>
    <row r="2113" spans="23:27" ht="15.75">
      <c r="W2113" s="203"/>
      <c r="X2113" s="203"/>
      <c r="Y2113" s="203"/>
      <c r="Z2113" s="203"/>
      <c r="AA2113" s="203"/>
    </row>
    <row r="2114" spans="23:27" ht="15.75">
      <c r="W2114" s="203"/>
      <c r="X2114" s="203"/>
      <c r="Y2114" s="203"/>
      <c r="Z2114" s="203"/>
      <c r="AA2114" s="203"/>
    </row>
    <row r="2115" spans="23:27" ht="15.75">
      <c r="W2115" s="203"/>
      <c r="X2115" s="203"/>
      <c r="Y2115" s="203"/>
      <c r="Z2115" s="203"/>
      <c r="AA2115" s="203"/>
    </row>
    <row r="2116" spans="23:27" ht="15.75">
      <c r="W2116" s="203"/>
      <c r="X2116" s="203"/>
      <c r="Y2116" s="203"/>
      <c r="Z2116" s="203"/>
      <c r="AA2116" s="203"/>
    </row>
    <row r="2117" spans="23:27" ht="15.75">
      <c r="W2117" s="203"/>
      <c r="X2117" s="203"/>
      <c r="Y2117" s="203"/>
      <c r="Z2117" s="203"/>
      <c r="AA2117" s="203"/>
    </row>
    <row r="2118" spans="23:27" ht="15.75">
      <c r="W2118" s="203"/>
      <c r="X2118" s="203"/>
      <c r="Y2118" s="203"/>
      <c r="Z2118" s="203"/>
      <c r="AA2118" s="203"/>
    </row>
    <row r="2119" spans="23:27" ht="15.75">
      <c r="W2119" s="203"/>
      <c r="X2119" s="203"/>
      <c r="Y2119" s="203"/>
      <c r="Z2119" s="203"/>
      <c r="AA2119" s="203"/>
    </row>
    <row r="2120" spans="23:27" ht="15.75">
      <c r="W2120" s="203"/>
      <c r="X2120" s="203"/>
      <c r="Y2120" s="203"/>
      <c r="Z2120" s="203"/>
      <c r="AA2120" s="203"/>
    </row>
    <row r="2121" spans="23:27" ht="15.75">
      <c r="W2121" s="203"/>
      <c r="X2121" s="203"/>
      <c r="Y2121" s="203"/>
      <c r="Z2121" s="203"/>
      <c r="AA2121" s="203"/>
    </row>
    <row r="2122" spans="23:27" ht="15.75">
      <c r="W2122" s="203"/>
      <c r="X2122" s="203"/>
      <c r="Y2122" s="203"/>
      <c r="Z2122" s="203"/>
      <c r="AA2122" s="203"/>
    </row>
    <row r="2123" spans="23:27" ht="15.75">
      <c r="W2123" s="203"/>
      <c r="X2123" s="203"/>
      <c r="Y2123" s="203"/>
      <c r="Z2123" s="203"/>
      <c r="AA2123" s="203"/>
    </row>
    <row r="2124" spans="23:27" ht="15.75">
      <c r="W2124" s="203"/>
      <c r="X2124" s="203"/>
      <c r="Y2124" s="203"/>
      <c r="Z2124" s="203"/>
      <c r="AA2124" s="203"/>
    </row>
    <row r="2125" spans="23:27" ht="15.75">
      <c r="W2125" s="203"/>
      <c r="X2125" s="203"/>
      <c r="Y2125" s="203"/>
      <c r="Z2125" s="203"/>
      <c r="AA2125" s="203"/>
    </row>
    <row r="2126" spans="23:27" ht="15.75">
      <c r="W2126" s="203"/>
      <c r="X2126" s="203"/>
      <c r="Y2126" s="203"/>
      <c r="Z2126" s="203"/>
      <c r="AA2126" s="203"/>
    </row>
    <row r="2127" spans="23:27" ht="15.75">
      <c r="W2127" s="203"/>
      <c r="X2127" s="203"/>
      <c r="Y2127" s="203"/>
      <c r="Z2127" s="203"/>
      <c r="AA2127" s="203"/>
    </row>
    <row r="2128" spans="23:27" ht="15.75">
      <c r="W2128" s="203"/>
      <c r="X2128" s="203"/>
      <c r="Y2128" s="203"/>
      <c r="Z2128" s="203"/>
      <c r="AA2128" s="203"/>
    </row>
    <row r="2129" spans="23:27" ht="15.75">
      <c r="W2129" s="203"/>
      <c r="X2129" s="203"/>
      <c r="Y2129" s="203"/>
      <c r="Z2129" s="203"/>
      <c r="AA2129" s="203"/>
    </row>
    <row r="2130" spans="23:27" ht="15.75">
      <c r="W2130" s="203"/>
      <c r="X2130" s="203"/>
      <c r="Y2130" s="203"/>
      <c r="Z2130" s="203"/>
      <c r="AA2130" s="203"/>
    </row>
    <row r="2131" spans="23:27" ht="15.75">
      <c r="W2131" s="203"/>
      <c r="X2131" s="203"/>
      <c r="Y2131" s="203"/>
      <c r="Z2131" s="203"/>
      <c r="AA2131" s="203"/>
    </row>
    <row r="2132" spans="23:27" ht="15.75">
      <c r="W2132" s="203"/>
      <c r="X2132" s="203"/>
      <c r="Y2132" s="203"/>
      <c r="Z2132" s="203"/>
      <c r="AA2132" s="203"/>
    </row>
    <row r="2133" spans="23:27" ht="15.75">
      <c r="W2133" s="203"/>
      <c r="X2133" s="203"/>
      <c r="Y2133" s="203"/>
      <c r="Z2133" s="203"/>
      <c r="AA2133" s="203"/>
    </row>
    <row r="2134" spans="23:27" ht="15.75">
      <c r="W2134" s="203"/>
      <c r="X2134" s="203"/>
      <c r="Y2134" s="203"/>
      <c r="Z2134" s="203"/>
      <c r="AA2134" s="203"/>
    </row>
    <row r="2135" spans="23:27" ht="15.75">
      <c r="W2135" s="203"/>
      <c r="X2135" s="203"/>
      <c r="Y2135" s="203"/>
      <c r="Z2135" s="203"/>
      <c r="AA2135" s="203"/>
    </row>
    <row r="2136" spans="23:27" ht="15.75">
      <c r="W2136" s="203"/>
      <c r="X2136" s="203"/>
      <c r="Y2136" s="203"/>
      <c r="Z2136" s="203"/>
      <c r="AA2136" s="203"/>
    </row>
    <row r="2137" spans="23:27" ht="15.75">
      <c r="W2137" s="203"/>
      <c r="X2137" s="203"/>
      <c r="Y2137" s="203"/>
      <c r="Z2137" s="203"/>
      <c r="AA2137" s="203"/>
    </row>
    <row r="2138" spans="23:27" ht="15.75">
      <c r="W2138" s="203"/>
      <c r="X2138" s="203"/>
      <c r="Y2138" s="203"/>
      <c r="Z2138" s="203"/>
      <c r="AA2138" s="203"/>
    </row>
    <row r="2139" spans="23:27" ht="15.75">
      <c r="W2139" s="203"/>
      <c r="X2139" s="203"/>
      <c r="Y2139" s="203"/>
      <c r="Z2139" s="203"/>
      <c r="AA2139" s="203"/>
    </row>
    <row r="2140" spans="23:27" ht="15.75">
      <c r="W2140" s="203"/>
      <c r="X2140" s="203"/>
      <c r="Y2140" s="203"/>
      <c r="Z2140" s="203"/>
      <c r="AA2140" s="203"/>
    </row>
    <row r="2141" spans="23:27" ht="15.75">
      <c r="W2141" s="203"/>
      <c r="X2141" s="203"/>
      <c r="Y2141" s="203"/>
      <c r="Z2141" s="203"/>
      <c r="AA2141" s="203"/>
    </row>
    <row r="2142" spans="23:27" ht="15.75">
      <c r="W2142" s="203"/>
      <c r="X2142" s="203"/>
      <c r="Y2142" s="203"/>
      <c r="Z2142" s="203"/>
      <c r="AA2142" s="203"/>
    </row>
    <row r="2143" spans="23:27" ht="15.75">
      <c r="W2143" s="203"/>
      <c r="X2143" s="203"/>
      <c r="Y2143" s="203"/>
      <c r="Z2143" s="203"/>
      <c r="AA2143" s="203"/>
    </row>
    <row r="2144" spans="23:27" ht="15.75">
      <c r="W2144" s="203"/>
      <c r="X2144" s="203"/>
      <c r="Y2144" s="203"/>
      <c r="Z2144" s="203"/>
      <c r="AA2144" s="203"/>
    </row>
    <row r="2145" spans="23:27" ht="15.75">
      <c r="W2145" s="203"/>
      <c r="X2145" s="203"/>
      <c r="Y2145" s="203"/>
      <c r="Z2145" s="203"/>
      <c r="AA2145" s="203"/>
    </row>
    <row r="2146" spans="23:27" ht="15.75">
      <c r="W2146" s="203"/>
      <c r="X2146" s="203"/>
      <c r="Y2146" s="203"/>
      <c r="Z2146" s="203"/>
      <c r="AA2146" s="203"/>
    </row>
    <row r="2147" spans="23:27" ht="15.75">
      <c r="W2147" s="203"/>
      <c r="X2147" s="203"/>
      <c r="Y2147" s="203"/>
      <c r="Z2147" s="203"/>
      <c r="AA2147" s="203"/>
    </row>
    <row r="2148" spans="23:27" ht="15.75">
      <c r="W2148" s="203"/>
      <c r="X2148" s="203"/>
      <c r="Y2148" s="203"/>
      <c r="Z2148" s="203"/>
      <c r="AA2148" s="203"/>
    </row>
    <row r="2149" spans="23:27" ht="15.75">
      <c r="W2149" s="203"/>
      <c r="X2149" s="203"/>
      <c r="Y2149" s="203"/>
      <c r="Z2149" s="203"/>
      <c r="AA2149" s="203"/>
    </row>
    <row r="2150" spans="23:27" ht="15.75">
      <c r="W2150" s="203"/>
      <c r="X2150" s="203"/>
      <c r="Y2150" s="203"/>
      <c r="Z2150" s="203"/>
      <c r="AA2150" s="203"/>
    </row>
    <row r="2151" spans="23:27" ht="15.75">
      <c r="W2151" s="203"/>
      <c r="X2151" s="203"/>
      <c r="Y2151" s="203"/>
      <c r="Z2151" s="203"/>
      <c r="AA2151" s="203"/>
    </row>
    <row r="2152" spans="23:27" ht="15.75">
      <c r="W2152" s="203"/>
      <c r="X2152" s="203"/>
      <c r="Y2152" s="203"/>
      <c r="Z2152" s="203"/>
      <c r="AA2152" s="203"/>
    </row>
    <row r="2153" spans="23:27" ht="15.75">
      <c r="W2153" s="203"/>
      <c r="X2153" s="203"/>
      <c r="Y2153" s="203"/>
      <c r="Z2153" s="203"/>
      <c r="AA2153" s="203"/>
    </row>
    <row r="2154" spans="23:27" ht="15.75">
      <c r="W2154" s="203"/>
      <c r="X2154" s="203"/>
      <c r="Y2154" s="203"/>
      <c r="Z2154" s="203"/>
      <c r="AA2154" s="203"/>
    </row>
    <row r="2155" spans="23:27" ht="15.75">
      <c r="W2155" s="203"/>
      <c r="X2155" s="203"/>
      <c r="Y2155" s="203"/>
      <c r="Z2155" s="203"/>
      <c r="AA2155" s="203"/>
    </row>
    <row r="2156" spans="23:27" ht="15.75">
      <c r="W2156" s="203"/>
      <c r="X2156" s="203"/>
      <c r="Y2156" s="203"/>
      <c r="Z2156" s="203"/>
      <c r="AA2156" s="203"/>
    </row>
    <row r="2157" spans="23:27" ht="15.75">
      <c r="W2157" s="203"/>
      <c r="X2157" s="203"/>
      <c r="Y2157" s="203"/>
      <c r="Z2157" s="203"/>
      <c r="AA2157" s="203"/>
    </row>
    <row r="2158" spans="23:27" ht="15.75">
      <c r="W2158" s="203"/>
      <c r="X2158" s="203"/>
      <c r="Y2158" s="203"/>
      <c r="Z2158" s="203"/>
      <c r="AA2158" s="203"/>
    </row>
    <row r="2159" spans="23:27" ht="15.75">
      <c r="W2159" s="203"/>
      <c r="X2159" s="203"/>
      <c r="Y2159" s="203"/>
      <c r="Z2159" s="203"/>
      <c r="AA2159" s="203"/>
    </row>
    <row r="2160" spans="23:27" ht="15.75">
      <c r="W2160" s="203"/>
      <c r="X2160" s="203"/>
      <c r="Y2160" s="203"/>
      <c r="Z2160" s="203"/>
      <c r="AA2160" s="203"/>
    </row>
    <row r="2161" spans="23:27" ht="15.75">
      <c r="W2161" s="203"/>
      <c r="X2161" s="203"/>
      <c r="Y2161" s="203"/>
      <c r="Z2161" s="203"/>
      <c r="AA2161" s="203"/>
    </row>
    <row r="2162" spans="23:27" ht="15.75">
      <c r="W2162" s="203"/>
      <c r="X2162" s="203"/>
      <c r="Y2162" s="203"/>
      <c r="Z2162" s="203"/>
      <c r="AA2162" s="203"/>
    </row>
    <row r="2163" spans="23:27" ht="15.75">
      <c r="W2163" s="203"/>
      <c r="X2163" s="203"/>
      <c r="Y2163" s="203"/>
      <c r="Z2163" s="203"/>
      <c r="AA2163" s="203"/>
    </row>
    <row r="2164" spans="23:27" ht="15.75">
      <c r="W2164" s="203"/>
      <c r="X2164" s="203"/>
      <c r="Y2164" s="203"/>
      <c r="Z2164" s="203"/>
      <c r="AA2164" s="203"/>
    </row>
    <row r="2165" spans="23:27" ht="15.75">
      <c r="W2165" s="203"/>
      <c r="X2165" s="203"/>
      <c r="Y2165" s="203"/>
      <c r="Z2165" s="203"/>
      <c r="AA2165" s="203"/>
    </row>
    <row r="2166" spans="23:27" ht="15.75">
      <c r="W2166" s="203"/>
      <c r="X2166" s="203"/>
      <c r="Y2166" s="203"/>
      <c r="Z2166" s="203"/>
      <c r="AA2166" s="203"/>
    </row>
    <row r="2167" spans="23:27" ht="15.75">
      <c r="W2167" s="203"/>
      <c r="X2167" s="203"/>
      <c r="Y2167" s="203"/>
      <c r="Z2167" s="203"/>
      <c r="AA2167" s="203"/>
    </row>
    <row r="2168" spans="23:27" ht="15.75">
      <c r="W2168" s="203"/>
      <c r="X2168" s="203"/>
      <c r="Y2168" s="203"/>
      <c r="Z2168" s="203"/>
      <c r="AA2168" s="203"/>
    </row>
    <row r="2169" spans="23:27" ht="15.75">
      <c r="W2169" s="203"/>
      <c r="X2169" s="203"/>
      <c r="Y2169" s="203"/>
      <c r="Z2169" s="203"/>
      <c r="AA2169" s="203"/>
    </row>
    <row r="2170" spans="23:27" ht="15.75">
      <c r="W2170" s="203"/>
      <c r="X2170" s="203"/>
      <c r="Y2170" s="203"/>
      <c r="Z2170" s="203"/>
      <c r="AA2170" s="203"/>
    </row>
    <row r="2171" spans="23:27" ht="15.75">
      <c r="W2171" s="203"/>
      <c r="X2171" s="203"/>
      <c r="Y2171" s="203"/>
      <c r="Z2171" s="203"/>
      <c r="AA2171" s="203"/>
    </row>
    <row r="2172" spans="23:27" ht="15.75">
      <c r="W2172" s="203"/>
      <c r="X2172" s="203"/>
      <c r="Y2172" s="203"/>
      <c r="Z2172" s="203"/>
      <c r="AA2172" s="203"/>
    </row>
    <row r="2173" spans="23:27" ht="15.75">
      <c r="W2173" s="203"/>
      <c r="X2173" s="203"/>
      <c r="Y2173" s="203"/>
      <c r="Z2173" s="203"/>
      <c r="AA2173" s="203"/>
    </row>
    <row r="2174" spans="23:27" ht="15.75">
      <c r="W2174" s="203"/>
      <c r="X2174" s="203"/>
      <c r="Y2174" s="203"/>
      <c r="Z2174" s="203"/>
      <c r="AA2174" s="203"/>
    </row>
    <row r="2175" spans="23:27" ht="15.75">
      <c r="W2175" s="203"/>
      <c r="X2175" s="203"/>
      <c r="Y2175" s="203"/>
      <c r="Z2175" s="203"/>
      <c r="AA2175" s="203"/>
    </row>
    <row r="2176" spans="23:27" ht="15.75">
      <c r="W2176" s="203"/>
      <c r="X2176" s="203"/>
      <c r="Y2176" s="203"/>
      <c r="Z2176" s="203"/>
      <c r="AA2176" s="203"/>
    </row>
    <row r="2177" spans="23:27" ht="15.75">
      <c r="W2177" s="203"/>
      <c r="X2177" s="203"/>
      <c r="Y2177" s="203"/>
      <c r="Z2177" s="203"/>
      <c r="AA2177" s="203"/>
    </row>
    <row r="2178" spans="23:27" ht="15.75">
      <c r="W2178" s="203"/>
      <c r="X2178" s="203"/>
      <c r="Y2178" s="203"/>
      <c r="Z2178" s="203"/>
      <c r="AA2178" s="203"/>
    </row>
    <row r="2179" spans="23:27" ht="15.75">
      <c r="W2179" s="203"/>
      <c r="X2179" s="203"/>
      <c r="Y2179" s="203"/>
      <c r="Z2179" s="203"/>
      <c r="AA2179" s="203"/>
    </row>
    <row r="2180" spans="23:27" ht="15.75">
      <c r="W2180" s="203"/>
      <c r="X2180" s="203"/>
      <c r="Y2180" s="203"/>
      <c r="Z2180" s="203"/>
      <c r="AA2180" s="203"/>
    </row>
    <row r="2181" spans="23:27" ht="15.75">
      <c r="W2181" s="203"/>
      <c r="X2181" s="203"/>
      <c r="Y2181" s="203"/>
      <c r="Z2181" s="203"/>
      <c r="AA2181" s="203"/>
    </row>
    <row r="2182" spans="23:27" ht="15.75">
      <c r="W2182" s="203"/>
      <c r="X2182" s="203"/>
      <c r="Y2182" s="203"/>
      <c r="Z2182" s="203"/>
      <c r="AA2182" s="203"/>
    </row>
    <row r="2183" spans="23:27" ht="15.75">
      <c r="W2183" s="203"/>
      <c r="X2183" s="203"/>
      <c r="Y2183" s="203"/>
      <c r="Z2183" s="203"/>
      <c r="AA2183" s="203"/>
    </row>
    <row r="2184" spans="23:27" ht="15.75">
      <c r="W2184" s="203"/>
      <c r="X2184" s="203"/>
      <c r="Y2184" s="203"/>
      <c r="Z2184" s="203"/>
      <c r="AA2184" s="203"/>
    </row>
    <row r="2185" spans="23:27" ht="15.75">
      <c r="W2185" s="203"/>
      <c r="X2185" s="203"/>
      <c r="Y2185" s="203"/>
      <c r="Z2185" s="203"/>
      <c r="AA2185" s="203"/>
    </row>
    <row r="2186" spans="23:27" ht="15.75">
      <c r="W2186" s="203"/>
      <c r="X2186" s="203"/>
      <c r="Y2186" s="203"/>
      <c r="Z2186" s="203"/>
      <c r="AA2186" s="203"/>
    </row>
    <row r="2187" spans="23:27" ht="15.75">
      <c r="W2187" s="203"/>
      <c r="X2187" s="203"/>
      <c r="Y2187" s="203"/>
      <c r="Z2187" s="203"/>
      <c r="AA2187" s="203"/>
    </row>
    <row r="2188" spans="23:27" ht="15.75">
      <c r="W2188" s="203"/>
      <c r="X2188" s="203"/>
      <c r="Y2188" s="203"/>
      <c r="Z2188" s="203"/>
      <c r="AA2188" s="203"/>
    </row>
    <row r="2189" spans="23:27" ht="15.75">
      <c r="W2189" s="203"/>
      <c r="X2189" s="203"/>
      <c r="Y2189" s="203"/>
      <c r="Z2189" s="203"/>
      <c r="AA2189" s="203"/>
    </row>
    <row r="2190" spans="23:27" ht="15.75">
      <c r="W2190" s="203"/>
      <c r="X2190" s="203"/>
      <c r="Y2190" s="203"/>
      <c r="Z2190" s="203"/>
      <c r="AA2190" s="203"/>
    </row>
    <row r="2191" spans="23:27" ht="15.75">
      <c r="W2191" s="203"/>
      <c r="X2191" s="203"/>
      <c r="Y2191" s="203"/>
      <c r="Z2191" s="203"/>
      <c r="AA2191" s="203"/>
    </row>
    <row r="2192" spans="23:27" ht="15.75">
      <c r="W2192" s="203"/>
      <c r="X2192" s="203"/>
      <c r="Y2192" s="203"/>
      <c r="Z2192" s="203"/>
      <c r="AA2192" s="203"/>
    </row>
    <row r="2193" spans="23:27" ht="15.75">
      <c r="W2193" s="203"/>
      <c r="X2193" s="203"/>
      <c r="Y2193" s="203"/>
      <c r="Z2193" s="203"/>
      <c r="AA2193" s="203"/>
    </row>
    <row r="2194" spans="23:27" ht="15.75">
      <c r="W2194" s="203"/>
      <c r="X2194" s="203"/>
      <c r="Y2194" s="203"/>
      <c r="Z2194" s="203"/>
      <c r="AA2194" s="203"/>
    </row>
    <row r="2195" spans="23:27" ht="15.75">
      <c r="W2195" s="203"/>
      <c r="X2195" s="203"/>
      <c r="Y2195" s="203"/>
      <c r="Z2195" s="203"/>
      <c r="AA2195" s="203"/>
    </row>
    <row r="2196" spans="23:27" ht="15.75">
      <c r="W2196" s="203"/>
      <c r="X2196" s="203"/>
      <c r="Y2196" s="203"/>
      <c r="Z2196" s="203"/>
      <c r="AA2196" s="203"/>
    </row>
    <row r="2197" spans="23:27" ht="15.75">
      <c r="W2197" s="203"/>
      <c r="X2197" s="203"/>
      <c r="Y2197" s="203"/>
      <c r="Z2197" s="203"/>
      <c r="AA2197" s="203"/>
    </row>
    <row r="2198" spans="23:27" ht="15.75">
      <c r="W2198" s="203"/>
      <c r="X2198" s="203"/>
      <c r="Y2198" s="203"/>
      <c r="Z2198" s="203"/>
      <c r="AA2198" s="203"/>
    </row>
    <row r="2199" spans="23:27" ht="15.75">
      <c r="W2199" s="203"/>
      <c r="X2199" s="203"/>
      <c r="Y2199" s="203"/>
      <c r="Z2199" s="203"/>
      <c r="AA2199" s="203"/>
    </row>
    <row r="2200" spans="23:27" ht="15.75">
      <c r="W2200" s="203"/>
      <c r="X2200" s="203"/>
      <c r="Y2200" s="203"/>
      <c r="Z2200" s="203"/>
      <c r="AA2200" s="203"/>
    </row>
    <row r="2201" spans="23:27" ht="15.75">
      <c r="W2201" s="203"/>
      <c r="X2201" s="203"/>
      <c r="Y2201" s="203"/>
      <c r="Z2201" s="203"/>
      <c r="AA2201" s="203"/>
    </row>
    <row r="2202" spans="23:27" ht="15.75">
      <c r="W2202" s="203"/>
      <c r="X2202" s="203"/>
      <c r="Y2202" s="203"/>
      <c r="Z2202" s="203"/>
      <c r="AA2202" s="203"/>
    </row>
    <row r="2203" spans="23:27" ht="15.75">
      <c r="W2203" s="203"/>
      <c r="X2203" s="203"/>
      <c r="Y2203" s="203"/>
      <c r="Z2203" s="203"/>
      <c r="AA2203" s="203"/>
    </row>
    <row r="2204" spans="23:27" ht="15.75">
      <c r="W2204" s="203"/>
      <c r="X2204" s="203"/>
      <c r="Y2204" s="203"/>
      <c r="Z2204" s="203"/>
      <c r="AA2204" s="203"/>
    </row>
    <row r="2205" spans="23:27" ht="15.75">
      <c r="W2205" s="203"/>
      <c r="X2205" s="203"/>
      <c r="Y2205" s="203"/>
      <c r="Z2205" s="203"/>
      <c r="AA2205" s="203"/>
    </row>
    <row r="2206" spans="23:27" ht="15.75">
      <c r="W2206" s="203"/>
      <c r="X2206" s="203"/>
      <c r="Y2206" s="203"/>
      <c r="Z2206" s="203"/>
      <c r="AA2206" s="203"/>
    </row>
    <row r="2207" spans="23:27" ht="15.75">
      <c r="W2207" s="203"/>
      <c r="X2207" s="203"/>
      <c r="Y2207" s="203"/>
      <c r="Z2207" s="203"/>
      <c r="AA2207" s="203"/>
    </row>
    <row r="2208" spans="23:27" ht="15.75">
      <c r="W2208" s="203"/>
      <c r="X2208" s="203"/>
      <c r="Y2208" s="203"/>
      <c r="Z2208" s="203"/>
      <c r="AA2208" s="203"/>
    </row>
    <row r="2209" spans="23:27" ht="15.75">
      <c r="W2209" s="203"/>
      <c r="X2209" s="203"/>
      <c r="Y2209" s="203"/>
      <c r="Z2209" s="203"/>
      <c r="AA2209" s="203"/>
    </row>
    <row r="2210" spans="23:27" ht="15.75">
      <c r="W2210" s="203"/>
      <c r="X2210" s="203"/>
      <c r="Y2210" s="203"/>
      <c r="Z2210" s="203"/>
      <c r="AA2210" s="203"/>
    </row>
    <row r="2211" spans="23:27" ht="15.75">
      <c r="W2211" s="203"/>
      <c r="X2211" s="203"/>
      <c r="Y2211" s="203"/>
      <c r="Z2211" s="203"/>
      <c r="AA2211" s="203"/>
    </row>
    <row r="2212" spans="23:27" ht="15.75">
      <c r="W2212" s="203"/>
      <c r="X2212" s="203"/>
      <c r="Y2212" s="203"/>
      <c r="Z2212" s="203"/>
      <c r="AA2212" s="203"/>
    </row>
    <row r="2213" spans="23:27" ht="15.75">
      <c r="W2213" s="203"/>
      <c r="X2213" s="203"/>
      <c r="Y2213" s="203"/>
      <c r="Z2213" s="203"/>
      <c r="AA2213" s="203"/>
    </row>
    <row r="2214" spans="23:27" ht="15.75">
      <c r="W2214" s="203"/>
      <c r="X2214" s="203"/>
      <c r="Y2214" s="203"/>
      <c r="Z2214" s="203"/>
      <c r="AA2214" s="203"/>
    </row>
    <row r="2215" spans="23:27" ht="15.75">
      <c r="W2215" s="203"/>
      <c r="X2215" s="203"/>
      <c r="Y2215" s="203"/>
      <c r="Z2215" s="203"/>
      <c r="AA2215" s="203"/>
    </row>
    <row r="2216" spans="23:27" ht="15.75">
      <c r="W2216" s="203"/>
      <c r="X2216" s="203"/>
      <c r="Y2216" s="203"/>
      <c r="Z2216" s="203"/>
      <c r="AA2216" s="203"/>
    </row>
    <row r="2217" spans="23:27" ht="15.75">
      <c r="W2217" s="203"/>
      <c r="X2217" s="203"/>
      <c r="Y2217" s="203"/>
      <c r="Z2217" s="203"/>
      <c r="AA2217" s="203"/>
    </row>
    <row r="2218" spans="23:27" ht="15.75">
      <c r="W2218" s="203"/>
      <c r="X2218" s="203"/>
      <c r="Y2218" s="203"/>
      <c r="Z2218" s="203"/>
      <c r="AA2218" s="203"/>
    </row>
    <row r="2219" spans="23:27" ht="15.75">
      <c r="W2219" s="203"/>
      <c r="X2219" s="203"/>
      <c r="Y2219" s="203"/>
      <c r="Z2219" s="203"/>
      <c r="AA2219" s="203"/>
    </row>
    <row r="2220" spans="23:27" ht="15.75">
      <c r="W2220" s="203"/>
      <c r="X2220" s="203"/>
      <c r="Y2220" s="203"/>
      <c r="Z2220" s="203"/>
      <c r="AA2220" s="203"/>
    </row>
    <row r="2221" spans="23:27" ht="15.75">
      <c r="W2221" s="203"/>
      <c r="X2221" s="203"/>
      <c r="Y2221" s="203"/>
      <c r="Z2221" s="203"/>
      <c r="AA2221" s="203"/>
    </row>
    <row r="2222" spans="23:27" ht="15.75">
      <c r="W2222" s="203"/>
      <c r="X2222" s="203"/>
      <c r="Y2222" s="203"/>
      <c r="Z2222" s="203"/>
      <c r="AA2222" s="203"/>
    </row>
    <row r="2223" spans="23:27" ht="15.75">
      <c r="W2223" s="203"/>
      <c r="X2223" s="203"/>
      <c r="Y2223" s="203"/>
      <c r="Z2223" s="203"/>
      <c r="AA2223" s="203"/>
    </row>
    <row r="2224" spans="23:27" ht="15.75">
      <c r="W2224" s="203"/>
      <c r="X2224" s="203"/>
      <c r="Y2224" s="203"/>
      <c r="Z2224" s="203"/>
      <c r="AA2224" s="203"/>
    </row>
    <row r="2225" spans="23:27" ht="15.75">
      <c r="W2225" s="203"/>
      <c r="X2225" s="203"/>
      <c r="Y2225" s="203"/>
      <c r="Z2225" s="203"/>
      <c r="AA2225" s="203"/>
    </row>
    <row r="2226" spans="23:27" ht="15.75">
      <c r="W2226" s="203"/>
      <c r="X2226" s="203"/>
      <c r="Y2226" s="203"/>
      <c r="Z2226" s="203"/>
      <c r="AA2226" s="203"/>
    </row>
    <row r="2227" spans="23:27" ht="15.75">
      <c r="W2227" s="203"/>
      <c r="X2227" s="203"/>
      <c r="Y2227" s="203"/>
      <c r="Z2227" s="203"/>
      <c r="AA2227" s="203"/>
    </row>
    <row r="2228" spans="23:27" ht="15.75">
      <c r="W2228" s="203"/>
      <c r="X2228" s="203"/>
      <c r="Y2228" s="203"/>
      <c r="Z2228" s="203"/>
      <c r="AA2228" s="203"/>
    </row>
    <row r="2229" spans="23:27" ht="15.75">
      <c r="W2229" s="203"/>
      <c r="X2229" s="203"/>
      <c r="Y2229" s="203"/>
      <c r="Z2229" s="203"/>
      <c r="AA2229" s="203"/>
    </row>
    <row r="2230" spans="23:27" ht="15.75">
      <c r="W2230" s="203"/>
      <c r="X2230" s="203"/>
      <c r="Y2230" s="203"/>
      <c r="Z2230" s="203"/>
      <c r="AA2230" s="203"/>
    </row>
    <row r="2231" spans="23:27" ht="15.75">
      <c r="W2231" s="203"/>
      <c r="X2231" s="203"/>
      <c r="Y2231" s="203"/>
      <c r="Z2231" s="203"/>
      <c r="AA2231" s="203"/>
    </row>
    <row r="2232" spans="23:27" ht="15.75">
      <c r="W2232" s="203"/>
      <c r="X2232" s="203"/>
      <c r="Y2232" s="203"/>
      <c r="Z2232" s="203"/>
      <c r="AA2232" s="203"/>
    </row>
    <row r="2233" spans="23:27" ht="15.75">
      <c r="W2233" s="203"/>
      <c r="X2233" s="203"/>
      <c r="Y2233" s="203"/>
      <c r="Z2233" s="203"/>
      <c r="AA2233" s="203"/>
    </row>
    <row r="2234" spans="23:27" ht="15.75">
      <c r="W2234" s="203"/>
      <c r="X2234" s="203"/>
      <c r="Y2234" s="203"/>
      <c r="Z2234" s="203"/>
      <c r="AA2234" s="203"/>
    </row>
    <row r="2235" spans="23:27" ht="15.75">
      <c r="W2235" s="203"/>
      <c r="X2235" s="203"/>
      <c r="Y2235" s="203"/>
      <c r="Z2235" s="203"/>
      <c r="AA2235" s="203"/>
    </row>
    <row r="2236" spans="23:27" ht="15.75">
      <c r="W2236" s="203"/>
      <c r="X2236" s="203"/>
      <c r="Y2236" s="203"/>
      <c r="Z2236" s="203"/>
      <c r="AA2236" s="203"/>
    </row>
    <row r="2237" spans="23:27" ht="15.75">
      <c r="W2237" s="203"/>
      <c r="X2237" s="203"/>
      <c r="Y2237" s="203"/>
      <c r="Z2237" s="203"/>
      <c r="AA2237" s="203"/>
    </row>
    <row r="2238" spans="23:27" ht="15.75">
      <c r="W2238" s="203"/>
      <c r="X2238" s="203"/>
      <c r="Y2238" s="203"/>
      <c r="Z2238" s="203"/>
      <c r="AA2238" s="203"/>
    </row>
    <row r="2239" spans="23:27" ht="15.75">
      <c r="W2239" s="203"/>
      <c r="X2239" s="203"/>
      <c r="Y2239" s="203"/>
      <c r="Z2239" s="203"/>
      <c r="AA2239" s="203"/>
    </row>
    <row r="2240" spans="23:27" ht="15.75">
      <c r="W2240" s="203"/>
      <c r="X2240" s="203"/>
      <c r="Y2240" s="203"/>
      <c r="Z2240" s="203"/>
      <c r="AA2240" s="203"/>
    </row>
    <row r="2241" spans="23:27" ht="15.75">
      <c r="W2241" s="203"/>
      <c r="X2241" s="203"/>
      <c r="Y2241" s="203"/>
      <c r="Z2241" s="203"/>
      <c r="AA2241" s="203"/>
    </row>
    <row r="2242" spans="23:27" ht="15.75">
      <c r="W2242" s="203"/>
      <c r="X2242" s="203"/>
      <c r="Y2242" s="203"/>
      <c r="Z2242" s="203"/>
      <c r="AA2242" s="203"/>
    </row>
    <row r="2243" spans="23:27" ht="15.75">
      <c r="W2243" s="203"/>
      <c r="X2243" s="203"/>
      <c r="Y2243" s="203"/>
      <c r="Z2243" s="203"/>
      <c r="AA2243" s="203"/>
    </row>
    <row r="2244" spans="23:27" ht="15.75">
      <c r="W2244" s="203"/>
      <c r="X2244" s="203"/>
      <c r="Y2244" s="203"/>
      <c r="Z2244" s="203"/>
      <c r="AA2244" s="203"/>
    </row>
    <row r="2245" spans="23:27" ht="15.75">
      <c r="W2245" s="203"/>
      <c r="X2245" s="203"/>
      <c r="Y2245" s="203"/>
      <c r="Z2245" s="203"/>
      <c r="AA2245" s="203"/>
    </row>
    <row r="2246" spans="23:27" ht="15.75">
      <c r="W2246" s="203"/>
      <c r="X2246" s="203"/>
      <c r="Y2246" s="203"/>
      <c r="Z2246" s="203"/>
      <c r="AA2246" s="203"/>
    </row>
    <row r="2247" spans="23:27" ht="15.75">
      <c r="W2247" s="203"/>
      <c r="X2247" s="203"/>
      <c r="Y2247" s="203"/>
      <c r="Z2247" s="203"/>
      <c r="AA2247" s="203"/>
    </row>
    <row r="2248" spans="23:27" ht="15.75">
      <c r="W2248" s="203"/>
      <c r="X2248" s="203"/>
      <c r="Y2248" s="203"/>
      <c r="Z2248" s="203"/>
      <c r="AA2248" s="203"/>
    </row>
    <row r="2249" spans="23:27" ht="15.75">
      <c r="W2249" s="203"/>
      <c r="X2249" s="203"/>
      <c r="Y2249" s="203"/>
      <c r="Z2249" s="203"/>
      <c r="AA2249" s="203"/>
    </row>
    <row r="2250" spans="23:27" ht="15.75">
      <c r="W2250" s="203"/>
      <c r="X2250" s="203"/>
      <c r="Y2250" s="203"/>
      <c r="Z2250" s="203"/>
      <c r="AA2250" s="203"/>
    </row>
    <row r="2251" spans="23:27" ht="15.75">
      <c r="W2251" s="203"/>
      <c r="X2251" s="203"/>
      <c r="Y2251" s="203"/>
      <c r="Z2251" s="203"/>
      <c r="AA2251" s="203"/>
    </row>
    <row r="2252" spans="23:27" ht="15.75">
      <c r="W2252" s="203"/>
      <c r="X2252" s="203"/>
      <c r="Y2252" s="203"/>
      <c r="Z2252" s="203"/>
      <c r="AA2252" s="203"/>
    </row>
    <row r="2253" spans="23:27" ht="15.75">
      <c r="W2253" s="203"/>
      <c r="X2253" s="203"/>
      <c r="Y2253" s="203"/>
      <c r="Z2253" s="203"/>
      <c r="AA2253" s="203"/>
    </row>
    <row r="2254" spans="23:27" ht="15.75">
      <c r="W2254" s="203"/>
      <c r="X2254" s="203"/>
      <c r="Y2254" s="203"/>
      <c r="Z2254" s="203"/>
      <c r="AA2254" s="203"/>
    </row>
    <row r="2255" spans="23:27" ht="15.75">
      <c r="W2255" s="203"/>
      <c r="X2255" s="203"/>
      <c r="Y2255" s="203"/>
      <c r="Z2255" s="203"/>
      <c r="AA2255" s="203"/>
    </row>
    <row r="2256" spans="23:27" ht="15.75">
      <c r="W2256" s="203"/>
      <c r="X2256" s="203"/>
      <c r="Y2256" s="203"/>
      <c r="Z2256" s="203"/>
      <c r="AA2256" s="203"/>
    </row>
    <row r="2257" spans="23:27" ht="15.75">
      <c r="W2257" s="203"/>
      <c r="X2257" s="203"/>
      <c r="Y2257" s="203"/>
      <c r="Z2257" s="203"/>
      <c r="AA2257" s="203"/>
    </row>
    <row r="2258" spans="23:27" ht="15.75">
      <c r="W2258" s="203"/>
      <c r="X2258" s="203"/>
      <c r="Y2258" s="203"/>
      <c r="Z2258" s="203"/>
      <c r="AA2258" s="203"/>
    </row>
    <row r="2259" spans="23:27" ht="15.75">
      <c r="W2259" s="203"/>
      <c r="X2259" s="203"/>
      <c r="Y2259" s="203"/>
      <c r="Z2259" s="203"/>
      <c r="AA2259" s="203"/>
    </row>
    <row r="2260" spans="23:27" ht="15.75">
      <c r="W2260" s="203"/>
      <c r="X2260" s="203"/>
      <c r="Y2260" s="203"/>
      <c r="Z2260" s="203"/>
      <c r="AA2260" s="203"/>
    </row>
    <row r="2261" spans="23:27" ht="15.75">
      <c r="W2261" s="203"/>
      <c r="X2261" s="203"/>
      <c r="Y2261" s="203"/>
      <c r="Z2261" s="203"/>
      <c r="AA2261" s="203"/>
    </row>
    <row r="2262" spans="23:27" ht="15.75">
      <c r="W2262" s="203"/>
      <c r="X2262" s="203"/>
      <c r="Y2262" s="203"/>
      <c r="Z2262" s="203"/>
      <c r="AA2262" s="203"/>
    </row>
    <row r="2263" spans="23:27" ht="15.75">
      <c r="W2263" s="203"/>
      <c r="X2263" s="203"/>
      <c r="Y2263" s="203"/>
      <c r="Z2263" s="203"/>
      <c r="AA2263" s="203"/>
    </row>
    <row r="2264" spans="23:27" ht="15.75">
      <c r="W2264" s="203"/>
      <c r="X2264" s="203"/>
      <c r="Y2264" s="203"/>
      <c r="Z2264" s="203"/>
      <c r="AA2264" s="203"/>
    </row>
    <row r="2265" spans="23:27" ht="15.75">
      <c r="W2265" s="203"/>
      <c r="X2265" s="203"/>
      <c r="Y2265" s="203"/>
      <c r="Z2265" s="203"/>
      <c r="AA2265" s="203"/>
    </row>
    <row r="2266" spans="23:27" ht="15.75">
      <c r="W2266" s="203"/>
      <c r="X2266" s="203"/>
      <c r="Y2266" s="203"/>
      <c r="Z2266" s="203"/>
      <c r="AA2266" s="203"/>
    </row>
    <row r="2267" spans="23:27" ht="15.75">
      <c r="W2267" s="203"/>
      <c r="X2267" s="203"/>
      <c r="Y2267" s="203"/>
      <c r="Z2267" s="203"/>
      <c r="AA2267" s="203"/>
    </row>
    <row r="2268" spans="23:27" ht="15.75">
      <c r="W2268" s="203"/>
      <c r="X2268" s="203"/>
      <c r="Y2268" s="203"/>
      <c r="Z2268" s="203"/>
      <c r="AA2268" s="203"/>
    </row>
    <row r="2269" spans="23:27" ht="15.75">
      <c r="W2269" s="203"/>
      <c r="X2269" s="203"/>
      <c r="Y2269" s="203"/>
      <c r="Z2269" s="203"/>
      <c r="AA2269" s="203"/>
    </row>
    <row r="2270" spans="23:27" ht="15.75">
      <c r="W2270" s="203"/>
      <c r="X2270" s="203"/>
      <c r="Y2270" s="203"/>
      <c r="Z2270" s="203"/>
      <c r="AA2270" s="203"/>
    </row>
    <row r="2271" spans="23:27" ht="15.75">
      <c r="W2271" s="203"/>
      <c r="X2271" s="203"/>
      <c r="Y2271" s="203"/>
      <c r="Z2271" s="203"/>
      <c r="AA2271" s="203"/>
    </row>
    <row r="2272" spans="23:27" ht="15.75">
      <c r="W2272" s="203"/>
      <c r="X2272" s="203"/>
      <c r="Y2272" s="203"/>
      <c r="Z2272" s="203"/>
      <c r="AA2272" s="203"/>
    </row>
    <row r="2273" spans="23:27" ht="15.75">
      <c r="W2273" s="203"/>
      <c r="X2273" s="203"/>
      <c r="Y2273" s="203"/>
      <c r="Z2273" s="203"/>
      <c r="AA2273" s="203"/>
    </row>
    <row r="2274" spans="23:27" ht="15.75">
      <c r="W2274" s="203"/>
      <c r="X2274" s="203"/>
      <c r="Y2274" s="203"/>
      <c r="Z2274" s="203"/>
      <c r="AA2274" s="203"/>
    </row>
    <row r="2275" spans="23:27" ht="15.75">
      <c r="W2275" s="203"/>
      <c r="X2275" s="203"/>
      <c r="Y2275" s="203"/>
      <c r="Z2275" s="203"/>
      <c r="AA2275" s="203"/>
    </row>
    <row r="2276" spans="23:27" ht="15.75">
      <c r="W2276" s="203"/>
      <c r="X2276" s="203"/>
      <c r="Y2276" s="203"/>
      <c r="Z2276" s="203"/>
      <c r="AA2276" s="203"/>
    </row>
    <row r="2277" spans="23:27" ht="15.75">
      <c r="W2277" s="203"/>
      <c r="X2277" s="203"/>
      <c r="Y2277" s="203"/>
      <c r="Z2277" s="203"/>
      <c r="AA2277" s="203"/>
    </row>
    <row r="2278" spans="23:27" ht="15.75">
      <c r="W2278" s="203"/>
      <c r="X2278" s="203"/>
      <c r="Y2278" s="203"/>
      <c r="Z2278" s="203"/>
      <c r="AA2278" s="203"/>
    </row>
    <row r="2279" spans="23:27" ht="15.75">
      <c r="W2279" s="203"/>
      <c r="X2279" s="203"/>
      <c r="Y2279" s="203"/>
      <c r="Z2279" s="203"/>
      <c r="AA2279" s="203"/>
    </row>
    <row r="2280" spans="23:27" ht="15.75">
      <c r="W2280" s="203"/>
      <c r="X2280" s="203"/>
      <c r="Y2280" s="203"/>
      <c r="Z2280" s="203"/>
      <c r="AA2280" s="203"/>
    </row>
    <row r="2281" spans="23:27" ht="15.75">
      <c r="W2281" s="203"/>
      <c r="X2281" s="203"/>
      <c r="Y2281" s="203"/>
      <c r="Z2281" s="203"/>
      <c r="AA2281" s="203"/>
    </row>
    <row r="2282" spans="23:27" ht="15.75">
      <c r="W2282" s="203"/>
      <c r="X2282" s="203"/>
      <c r="Y2282" s="203"/>
      <c r="Z2282" s="203"/>
      <c r="AA2282" s="203"/>
    </row>
    <row r="2283" spans="23:27" ht="15.75">
      <c r="W2283" s="203"/>
      <c r="X2283" s="203"/>
      <c r="Y2283" s="203"/>
      <c r="Z2283" s="203"/>
      <c r="AA2283" s="203"/>
    </row>
    <row r="2284" spans="23:27" ht="15.75">
      <c r="W2284" s="203"/>
      <c r="X2284" s="203"/>
      <c r="Y2284" s="203"/>
      <c r="Z2284" s="203"/>
      <c r="AA2284" s="203"/>
    </row>
    <row r="2285" spans="23:27" ht="15.75">
      <c r="W2285" s="203"/>
      <c r="X2285" s="203"/>
      <c r="Y2285" s="203"/>
      <c r="Z2285" s="203"/>
      <c r="AA2285" s="203"/>
    </row>
    <row r="2286" spans="23:27" ht="15.75">
      <c r="W2286" s="203"/>
      <c r="X2286" s="203"/>
      <c r="Y2286" s="203"/>
      <c r="Z2286" s="203"/>
      <c r="AA2286" s="203"/>
    </row>
    <row r="2287" spans="23:27" ht="15.75">
      <c r="W2287" s="203"/>
      <c r="X2287" s="203"/>
      <c r="Y2287" s="203"/>
      <c r="Z2287" s="203"/>
      <c r="AA2287" s="203"/>
    </row>
    <row r="2288" spans="23:27" ht="15.75">
      <c r="W2288" s="203"/>
      <c r="X2288" s="203"/>
      <c r="Y2288" s="203"/>
      <c r="Z2288" s="203"/>
      <c r="AA2288" s="203"/>
    </row>
    <row r="2289" spans="23:27" ht="15.75">
      <c r="W2289" s="203"/>
      <c r="X2289" s="203"/>
      <c r="Y2289" s="203"/>
      <c r="Z2289" s="203"/>
      <c r="AA2289" s="203"/>
    </row>
    <row r="2290" spans="23:27" ht="15.75">
      <c r="W2290" s="203"/>
      <c r="X2290" s="203"/>
      <c r="Y2290" s="203"/>
      <c r="Z2290" s="203"/>
      <c r="AA2290" s="203"/>
    </row>
    <row r="2291" spans="23:27" ht="15.75">
      <c r="W2291" s="203"/>
      <c r="X2291" s="203"/>
      <c r="Y2291" s="203"/>
      <c r="Z2291" s="203"/>
      <c r="AA2291" s="203"/>
    </row>
    <row r="2292" spans="23:27" ht="15.75">
      <c r="W2292" s="203"/>
      <c r="X2292" s="203"/>
      <c r="Y2292" s="203"/>
      <c r="Z2292" s="203"/>
      <c r="AA2292" s="203"/>
    </row>
    <row r="2293" spans="23:27" ht="15.75">
      <c r="W2293" s="203"/>
      <c r="X2293" s="203"/>
      <c r="Y2293" s="203"/>
      <c r="Z2293" s="203"/>
      <c r="AA2293" s="203"/>
    </row>
    <row r="2294" spans="23:27" ht="15.75">
      <c r="W2294" s="203"/>
      <c r="X2294" s="203"/>
      <c r="Y2294" s="203"/>
      <c r="Z2294" s="203"/>
      <c r="AA2294" s="203"/>
    </row>
    <row r="2295" spans="23:27" ht="15.75">
      <c r="W2295" s="203"/>
      <c r="X2295" s="203"/>
      <c r="Y2295" s="203"/>
      <c r="Z2295" s="203"/>
      <c r="AA2295" s="203"/>
    </row>
    <row r="2296" spans="23:27" ht="15.75">
      <c r="W2296" s="203"/>
      <c r="X2296" s="203"/>
      <c r="Y2296" s="203"/>
      <c r="Z2296" s="203"/>
      <c r="AA2296" s="203"/>
    </row>
    <row r="2297" spans="23:27" ht="15.75">
      <c r="W2297" s="203"/>
      <c r="X2297" s="203"/>
      <c r="Y2297" s="203"/>
      <c r="Z2297" s="203"/>
      <c r="AA2297" s="203"/>
    </row>
    <row r="2298" spans="23:27" ht="15.75">
      <c r="W2298" s="203"/>
      <c r="X2298" s="203"/>
      <c r="Y2298" s="203"/>
      <c r="Z2298" s="203"/>
      <c r="AA2298" s="203"/>
    </row>
    <row r="2299" spans="23:27" ht="15.75">
      <c r="W2299" s="203"/>
      <c r="X2299" s="203"/>
      <c r="Y2299" s="203"/>
      <c r="Z2299" s="203"/>
      <c r="AA2299" s="203"/>
    </row>
    <row r="2300" spans="23:27" ht="15.75">
      <c r="W2300" s="203"/>
      <c r="X2300" s="203"/>
      <c r="Y2300" s="203"/>
      <c r="Z2300" s="203"/>
      <c r="AA2300" s="203"/>
    </row>
    <row r="2301" spans="23:27" ht="15.75">
      <c r="W2301" s="203"/>
      <c r="X2301" s="203"/>
      <c r="Y2301" s="203"/>
      <c r="Z2301" s="203"/>
      <c r="AA2301" s="203"/>
    </row>
    <row r="2302" spans="23:27" ht="15.75">
      <c r="W2302" s="203"/>
      <c r="X2302" s="203"/>
      <c r="Y2302" s="203"/>
      <c r="Z2302" s="203"/>
      <c r="AA2302" s="203"/>
    </row>
    <row r="2303" spans="23:27" ht="15.75">
      <c r="W2303" s="203"/>
      <c r="X2303" s="203"/>
      <c r="Y2303" s="203"/>
      <c r="Z2303" s="203"/>
      <c r="AA2303" s="203"/>
    </row>
    <row r="2304" spans="23:27" ht="15.75">
      <c r="W2304" s="203"/>
      <c r="X2304" s="203"/>
      <c r="Y2304" s="203"/>
      <c r="Z2304" s="203"/>
      <c r="AA2304" s="203"/>
    </row>
    <row r="2305" spans="23:27" ht="15.75">
      <c r="W2305" s="203"/>
      <c r="X2305" s="203"/>
      <c r="Y2305" s="203"/>
      <c r="Z2305" s="203"/>
      <c r="AA2305" s="203"/>
    </row>
    <row r="2306" spans="23:27" ht="15.75">
      <c r="W2306" s="203"/>
      <c r="X2306" s="203"/>
      <c r="Y2306" s="203"/>
      <c r="Z2306" s="203"/>
      <c r="AA2306" s="203"/>
    </row>
    <row r="2307" spans="23:27" ht="15.75">
      <c r="W2307" s="203"/>
      <c r="X2307" s="203"/>
      <c r="Y2307" s="203"/>
      <c r="Z2307" s="203"/>
      <c r="AA2307" s="203"/>
    </row>
    <row r="2308" spans="23:27" ht="15.75">
      <c r="W2308" s="203"/>
      <c r="X2308" s="203"/>
      <c r="Y2308" s="203"/>
      <c r="Z2308" s="203"/>
      <c r="AA2308" s="203"/>
    </row>
    <row r="2309" spans="23:27" ht="15.75">
      <c r="W2309" s="203"/>
      <c r="X2309" s="203"/>
      <c r="Y2309" s="203"/>
      <c r="Z2309" s="203"/>
      <c r="AA2309" s="203"/>
    </row>
    <row r="2310" spans="23:27" ht="15.75">
      <c r="W2310" s="203"/>
      <c r="X2310" s="203"/>
      <c r="Y2310" s="203"/>
      <c r="Z2310" s="203"/>
      <c r="AA2310" s="203"/>
    </row>
    <row r="2311" spans="23:27" ht="15.75">
      <c r="W2311" s="203"/>
      <c r="X2311" s="203"/>
      <c r="Y2311" s="203"/>
      <c r="Z2311" s="203"/>
      <c r="AA2311" s="203"/>
    </row>
    <row r="2312" spans="23:27" ht="15.75">
      <c r="W2312" s="203"/>
      <c r="X2312" s="203"/>
      <c r="Y2312" s="203"/>
      <c r="Z2312" s="203"/>
      <c r="AA2312" s="203"/>
    </row>
    <row r="2313" spans="23:27" ht="15.75">
      <c r="W2313" s="203"/>
      <c r="X2313" s="203"/>
      <c r="Y2313" s="203"/>
      <c r="Z2313" s="203"/>
      <c r="AA2313" s="203"/>
    </row>
    <row r="2314" spans="23:27" ht="15.75">
      <c r="W2314" s="203"/>
      <c r="X2314" s="203"/>
      <c r="Y2314" s="203"/>
      <c r="Z2314" s="203"/>
      <c r="AA2314" s="203"/>
    </row>
    <row r="2315" spans="23:27" ht="15.75">
      <c r="W2315" s="203"/>
      <c r="X2315" s="203"/>
      <c r="Y2315" s="203"/>
      <c r="Z2315" s="203"/>
      <c r="AA2315" s="203"/>
    </row>
    <row r="2316" spans="23:27" ht="15.75">
      <c r="W2316" s="203"/>
      <c r="X2316" s="203"/>
      <c r="Y2316" s="203"/>
      <c r="Z2316" s="203"/>
      <c r="AA2316" s="203"/>
    </row>
    <row r="2317" spans="23:27" ht="15.75">
      <c r="W2317" s="203"/>
      <c r="X2317" s="203"/>
      <c r="Y2317" s="203"/>
      <c r="Z2317" s="203"/>
      <c r="AA2317" s="203"/>
    </row>
    <row r="2318" spans="23:27" ht="15.75">
      <c r="W2318" s="203"/>
      <c r="X2318" s="203"/>
      <c r="Y2318" s="203"/>
      <c r="Z2318" s="203"/>
      <c r="AA2318" s="203"/>
    </row>
    <row r="2319" spans="23:27" ht="15.75">
      <c r="W2319" s="203"/>
      <c r="X2319" s="203"/>
      <c r="Y2319" s="203"/>
      <c r="Z2319" s="203"/>
      <c r="AA2319" s="203"/>
    </row>
    <row r="2320" spans="23:27" ht="15.75">
      <c r="W2320" s="203"/>
      <c r="X2320" s="203"/>
      <c r="Y2320" s="203"/>
      <c r="Z2320" s="203"/>
      <c r="AA2320" s="203"/>
    </row>
    <row r="2321" spans="23:27" ht="15.75">
      <c r="W2321" s="203"/>
      <c r="X2321" s="203"/>
      <c r="Y2321" s="203"/>
      <c r="Z2321" s="203"/>
      <c r="AA2321" s="203"/>
    </row>
    <row r="2322" spans="23:27" ht="15.75">
      <c r="W2322" s="203"/>
      <c r="X2322" s="203"/>
      <c r="Y2322" s="203"/>
      <c r="Z2322" s="203"/>
      <c r="AA2322" s="203"/>
    </row>
    <row r="2323" spans="23:27" ht="15.75">
      <c r="W2323" s="203"/>
      <c r="X2323" s="203"/>
      <c r="Y2323" s="203"/>
      <c r="Z2323" s="203"/>
      <c r="AA2323" s="203"/>
    </row>
    <row r="2324" spans="23:27" ht="15.75">
      <c r="W2324" s="203"/>
      <c r="X2324" s="203"/>
      <c r="Y2324" s="203"/>
      <c r="Z2324" s="203"/>
      <c r="AA2324" s="203"/>
    </row>
    <row r="2325" spans="23:27" ht="15.75">
      <c r="W2325" s="203"/>
      <c r="X2325" s="203"/>
      <c r="Y2325" s="203"/>
      <c r="Z2325" s="203"/>
      <c r="AA2325" s="203"/>
    </row>
    <row r="2326" spans="23:27" ht="15.75">
      <c r="W2326" s="203"/>
      <c r="X2326" s="203"/>
      <c r="Y2326" s="203"/>
      <c r="Z2326" s="203"/>
      <c r="AA2326" s="203"/>
    </row>
    <row r="2327" spans="23:27" ht="15.75">
      <c r="W2327" s="203"/>
      <c r="X2327" s="203"/>
      <c r="Y2327" s="203"/>
      <c r="Z2327" s="203"/>
      <c r="AA2327" s="203"/>
    </row>
    <row r="2328" spans="23:27" ht="15.75">
      <c r="W2328" s="203"/>
      <c r="X2328" s="203"/>
      <c r="Y2328" s="203"/>
      <c r="Z2328" s="203"/>
      <c r="AA2328" s="203"/>
    </row>
    <row r="2329" spans="23:27" ht="15.75">
      <c r="W2329" s="203"/>
      <c r="X2329" s="203"/>
      <c r="Y2329" s="203"/>
      <c r="Z2329" s="203"/>
      <c r="AA2329" s="203"/>
    </row>
    <row r="2330" spans="23:27" ht="15.75">
      <c r="W2330" s="203"/>
      <c r="X2330" s="203"/>
      <c r="Y2330" s="203"/>
      <c r="Z2330" s="203"/>
      <c r="AA2330" s="203"/>
    </row>
    <row r="2331" spans="23:27" ht="15.75">
      <c r="W2331" s="203"/>
      <c r="X2331" s="203"/>
      <c r="Y2331" s="203"/>
      <c r="Z2331" s="203"/>
      <c r="AA2331" s="203"/>
    </row>
    <row r="2332" spans="23:27" ht="15.75">
      <c r="W2332" s="203"/>
      <c r="X2332" s="203"/>
      <c r="Y2332" s="203"/>
      <c r="Z2332" s="203"/>
      <c r="AA2332" s="203"/>
    </row>
    <row r="2333" spans="23:27" ht="15.75">
      <c r="W2333" s="203"/>
      <c r="X2333" s="203"/>
      <c r="Y2333" s="203"/>
      <c r="Z2333" s="203"/>
      <c r="AA2333" s="203"/>
    </row>
    <row r="2334" spans="23:27" ht="15.75">
      <c r="W2334" s="203"/>
      <c r="X2334" s="203"/>
      <c r="Y2334" s="203"/>
      <c r="Z2334" s="203"/>
      <c r="AA2334" s="203"/>
    </row>
    <row r="2335" spans="23:27" ht="15.75">
      <c r="W2335" s="203"/>
      <c r="X2335" s="203"/>
      <c r="Y2335" s="203"/>
      <c r="Z2335" s="203"/>
      <c r="AA2335" s="203"/>
    </row>
    <row r="2336" spans="23:27" ht="15.75">
      <c r="W2336" s="203"/>
      <c r="X2336" s="203"/>
      <c r="Y2336" s="203"/>
      <c r="Z2336" s="203"/>
      <c r="AA2336" s="203"/>
    </row>
    <row r="2337" spans="23:27" ht="15.75">
      <c r="W2337" s="203"/>
      <c r="X2337" s="203"/>
      <c r="Y2337" s="203"/>
      <c r="Z2337" s="203"/>
      <c r="AA2337" s="203"/>
    </row>
    <row r="2338" spans="23:27" ht="15.75">
      <c r="W2338" s="203"/>
      <c r="X2338" s="203"/>
      <c r="Y2338" s="203"/>
      <c r="Z2338" s="203"/>
      <c r="AA2338" s="203"/>
    </row>
    <row r="2339" spans="23:27" ht="15.75">
      <c r="W2339" s="203"/>
      <c r="X2339" s="203"/>
      <c r="Y2339" s="203"/>
      <c r="Z2339" s="203"/>
      <c r="AA2339" s="203"/>
    </row>
    <row r="2340" spans="23:27" ht="15.75">
      <c r="W2340" s="203"/>
      <c r="X2340" s="203"/>
      <c r="Y2340" s="203"/>
      <c r="Z2340" s="203"/>
      <c r="AA2340" s="203"/>
    </row>
    <row r="2341" spans="23:27" ht="15.75">
      <c r="W2341" s="203"/>
      <c r="X2341" s="203"/>
      <c r="Y2341" s="203"/>
      <c r="Z2341" s="203"/>
      <c r="AA2341" s="203"/>
    </row>
    <row r="2342" spans="23:27" ht="15.75">
      <c r="W2342" s="203"/>
      <c r="X2342" s="203"/>
      <c r="Y2342" s="203"/>
      <c r="Z2342" s="203"/>
      <c r="AA2342" s="203"/>
    </row>
    <row r="2343" spans="23:27" ht="15.75">
      <c r="W2343" s="203"/>
      <c r="X2343" s="203"/>
      <c r="Y2343" s="203"/>
      <c r="Z2343" s="203"/>
      <c r="AA2343" s="203"/>
    </row>
    <row r="2344" spans="23:27" ht="15.75">
      <c r="W2344" s="203"/>
      <c r="X2344" s="203"/>
      <c r="Y2344" s="203"/>
      <c r="Z2344" s="203"/>
      <c r="AA2344" s="203"/>
    </row>
    <row r="2345" spans="23:27" ht="15.75">
      <c r="W2345" s="203"/>
      <c r="X2345" s="203"/>
      <c r="Y2345" s="203"/>
      <c r="Z2345" s="203"/>
      <c r="AA2345" s="203"/>
    </row>
    <row r="2346" spans="23:27" ht="15.75">
      <c r="W2346" s="203"/>
      <c r="X2346" s="203"/>
      <c r="Y2346" s="203"/>
      <c r="Z2346" s="203"/>
      <c r="AA2346" s="203"/>
    </row>
    <row r="2347" spans="23:27" ht="15.75">
      <c r="W2347" s="203"/>
      <c r="X2347" s="203"/>
      <c r="Y2347" s="203"/>
      <c r="Z2347" s="203"/>
      <c r="AA2347" s="203"/>
    </row>
    <row r="2348" spans="23:27" ht="15.75">
      <c r="W2348" s="203"/>
      <c r="X2348" s="203"/>
      <c r="Y2348" s="203"/>
      <c r="Z2348" s="203"/>
      <c r="AA2348" s="203"/>
    </row>
    <row r="2349" spans="23:27" ht="15.75">
      <c r="W2349" s="203"/>
      <c r="X2349" s="203"/>
      <c r="Y2349" s="203"/>
      <c r="Z2349" s="203"/>
      <c r="AA2349" s="203"/>
    </row>
    <row r="2350" spans="23:27" ht="15.75">
      <c r="W2350" s="203"/>
      <c r="X2350" s="203"/>
      <c r="Y2350" s="203"/>
      <c r="Z2350" s="203"/>
      <c r="AA2350" s="203"/>
    </row>
    <row r="2351" spans="23:27" ht="15.75">
      <c r="W2351" s="203"/>
      <c r="X2351" s="203"/>
      <c r="Y2351" s="203"/>
      <c r="Z2351" s="203"/>
      <c r="AA2351" s="203"/>
    </row>
    <row r="2352" spans="23:27" ht="15.75">
      <c r="W2352" s="203"/>
      <c r="X2352" s="203"/>
      <c r="Y2352" s="203"/>
      <c r="Z2352" s="203"/>
      <c r="AA2352" s="203"/>
    </row>
    <row r="2353" spans="23:27" ht="15.75">
      <c r="W2353" s="203"/>
      <c r="X2353" s="203"/>
      <c r="Y2353" s="203"/>
      <c r="Z2353" s="203"/>
      <c r="AA2353" s="203"/>
    </row>
    <row r="2354" spans="23:27" ht="15.75">
      <c r="W2354" s="203"/>
      <c r="X2354" s="203"/>
      <c r="Y2354" s="203"/>
      <c r="Z2354" s="203"/>
      <c r="AA2354" s="203"/>
    </row>
    <row r="2355" spans="23:27" ht="15.75">
      <c r="W2355" s="203"/>
      <c r="X2355" s="203"/>
      <c r="Y2355" s="203"/>
      <c r="Z2355" s="203"/>
      <c r="AA2355" s="203"/>
    </row>
    <row r="2356" spans="23:27" ht="15.75">
      <c r="W2356" s="203"/>
      <c r="X2356" s="203"/>
      <c r="Y2356" s="203"/>
      <c r="Z2356" s="203"/>
      <c r="AA2356" s="203"/>
    </row>
    <row r="2357" spans="23:27" ht="15.75">
      <c r="W2357" s="203"/>
      <c r="X2357" s="203"/>
      <c r="Y2357" s="203"/>
      <c r="Z2357" s="203"/>
      <c r="AA2357" s="203"/>
    </row>
    <row r="2358" spans="23:27" ht="15.75">
      <c r="W2358" s="203"/>
      <c r="X2358" s="203"/>
      <c r="Y2358" s="203"/>
      <c r="Z2358" s="203"/>
      <c r="AA2358" s="203"/>
    </row>
    <row r="2359" spans="23:27" ht="15.75">
      <c r="W2359" s="203"/>
      <c r="X2359" s="203"/>
      <c r="Y2359" s="203"/>
      <c r="Z2359" s="203"/>
      <c r="AA2359" s="203"/>
    </row>
    <row r="2360" spans="23:27" ht="15.75">
      <c r="W2360" s="203"/>
      <c r="X2360" s="203"/>
      <c r="Y2360" s="203"/>
      <c r="Z2360" s="203"/>
      <c r="AA2360" s="203"/>
    </row>
    <row r="2361" spans="23:27" ht="15.75">
      <c r="W2361" s="203"/>
      <c r="X2361" s="203"/>
      <c r="Y2361" s="203"/>
      <c r="Z2361" s="203"/>
      <c r="AA2361" s="203"/>
    </row>
    <row r="2362" spans="23:27" ht="15.75">
      <c r="W2362" s="203"/>
      <c r="X2362" s="203"/>
      <c r="Y2362" s="203"/>
      <c r="Z2362" s="203"/>
      <c r="AA2362" s="203"/>
    </row>
    <row r="2363" spans="23:27" ht="15.75">
      <c r="W2363" s="203"/>
      <c r="X2363" s="203"/>
      <c r="Y2363" s="203"/>
      <c r="Z2363" s="203"/>
      <c r="AA2363" s="203"/>
    </row>
    <row r="2364" spans="23:27" ht="15.75">
      <c r="W2364" s="203"/>
      <c r="X2364" s="203"/>
      <c r="Y2364" s="203"/>
      <c r="Z2364" s="203"/>
      <c r="AA2364" s="203"/>
    </row>
    <row r="2365" spans="23:27" ht="15.75">
      <c r="W2365" s="203"/>
      <c r="X2365" s="203"/>
      <c r="Y2365" s="203"/>
      <c r="Z2365" s="203"/>
      <c r="AA2365" s="203"/>
    </row>
    <row r="2366" spans="23:27" ht="15.75">
      <c r="W2366" s="203"/>
      <c r="X2366" s="203"/>
      <c r="Y2366" s="203"/>
      <c r="Z2366" s="203"/>
      <c r="AA2366" s="203"/>
    </row>
    <row r="2367" spans="23:27" ht="15.75">
      <c r="W2367" s="203"/>
      <c r="X2367" s="203"/>
      <c r="Y2367" s="203"/>
      <c r="Z2367" s="203"/>
      <c r="AA2367" s="203"/>
    </row>
    <row r="2368" spans="23:27" ht="15.75">
      <c r="W2368" s="203"/>
      <c r="X2368" s="203"/>
      <c r="Y2368" s="203"/>
      <c r="Z2368" s="203"/>
      <c r="AA2368" s="203"/>
    </row>
    <row r="2369" spans="23:27" ht="15.75">
      <c r="W2369" s="203"/>
      <c r="X2369" s="203"/>
      <c r="Y2369" s="203"/>
      <c r="Z2369" s="203"/>
      <c r="AA2369" s="203"/>
    </row>
    <row r="2370" spans="23:27" ht="15.75">
      <c r="W2370" s="203"/>
      <c r="X2370" s="203"/>
      <c r="Y2370" s="203"/>
      <c r="Z2370" s="203"/>
      <c r="AA2370" s="203"/>
    </row>
    <row r="2371" spans="23:27" ht="15.75">
      <c r="W2371" s="203"/>
      <c r="X2371" s="203"/>
      <c r="Y2371" s="203"/>
      <c r="Z2371" s="203"/>
      <c r="AA2371" s="203"/>
    </row>
    <row r="2372" spans="23:27" ht="15.75">
      <c r="W2372" s="203"/>
      <c r="X2372" s="203"/>
      <c r="Y2372" s="203"/>
      <c r="Z2372" s="203"/>
      <c r="AA2372" s="203"/>
    </row>
    <row r="2373" spans="23:27" ht="15.75">
      <c r="W2373" s="203"/>
      <c r="X2373" s="203"/>
      <c r="Y2373" s="203"/>
      <c r="Z2373" s="203"/>
      <c r="AA2373" s="203"/>
    </row>
    <row r="2374" spans="23:27" ht="15.75">
      <c r="W2374" s="203"/>
      <c r="X2374" s="203"/>
      <c r="Y2374" s="203"/>
      <c r="Z2374" s="203"/>
      <c r="AA2374" s="203"/>
    </row>
    <row r="2375" spans="23:27" ht="15.75">
      <c r="W2375" s="203"/>
      <c r="X2375" s="203"/>
      <c r="Y2375" s="203"/>
      <c r="Z2375" s="203"/>
      <c r="AA2375" s="203"/>
    </row>
    <row r="2376" spans="23:27" ht="15.75">
      <c r="W2376" s="203"/>
      <c r="X2376" s="203"/>
      <c r="Y2376" s="203"/>
      <c r="Z2376" s="203"/>
      <c r="AA2376" s="203"/>
    </row>
    <row r="2377" spans="23:27" ht="15.75">
      <c r="W2377" s="203"/>
      <c r="X2377" s="203"/>
      <c r="Y2377" s="203"/>
      <c r="Z2377" s="203"/>
      <c r="AA2377" s="203"/>
    </row>
    <row r="2378" spans="23:27" ht="15.75">
      <c r="W2378" s="203"/>
      <c r="X2378" s="203"/>
      <c r="Y2378" s="203"/>
      <c r="Z2378" s="203"/>
      <c r="AA2378" s="203"/>
    </row>
    <row r="2379" spans="23:27" ht="15.75">
      <c r="W2379" s="203"/>
      <c r="X2379" s="203"/>
      <c r="Y2379" s="203"/>
      <c r="Z2379" s="203"/>
      <c r="AA2379" s="203"/>
    </row>
    <row r="2380" spans="23:27" ht="15.75">
      <c r="W2380" s="203"/>
      <c r="X2380" s="203"/>
      <c r="Y2380" s="203"/>
      <c r="Z2380" s="203"/>
      <c r="AA2380" s="203"/>
    </row>
    <row r="2381" spans="23:27" ht="15.75">
      <c r="W2381" s="203"/>
      <c r="X2381" s="203"/>
      <c r="Y2381" s="203"/>
      <c r="Z2381" s="203"/>
      <c r="AA2381" s="203"/>
    </row>
    <row r="2382" spans="23:27" ht="15.75">
      <c r="W2382" s="203"/>
      <c r="X2382" s="203"/>
      <c r="Y2382" s="203"/>
      <c r="Z2382" s="203"/>
      <c r="AA2382" s="203"/>
    </row>
    <row r="2383" spans="23:27" ht="15.75">
      <c r="W2383" s="203"/>
      <c r="X2383" s="203"/>
      <c r="Y2383" s="203"/>
      <c r="Z2383" s="203"/>
      <c r="AA2383" s="203"/>
    </row>
    <row r="2384" spans="23:27" ht="15.75">
      <c r="W2384" s="203"/>
      <c r="X2384" s="203"/>
      <c r="Y2384" s="203"/>
      <c r="Z2384" s="203"/>
      <c r="AA2384" s="203"/>
    </row>
    <row r="2385" spans="23:27" ht="15.75">
      <c r="W2385" s="203"/>
      <c r="X2385" s="203"/>
      <c r="Y2385" s="203"/>
      <c r="Z2385" s="203"/>
      <c r="AA2385" s="203"/>
    </row>
    <row r="2386" spans="23:27" ht="15.75">
      <c r="W2386" s="203"/>
      <c r="X2386" s="203"/>
      <c r="Y2386" s="203"/>
      <c r="Z2386" s="203"/>
      <c r="AA2386" s="203"/>
    </row>
    <row r="2387" spans="23:27" ht="15.75">
      <c r="W2387" s="203"/>
      <c r="X2387" s="203"/>
      <c r="Y2387" s="203"/>
      <c r="Z2387" s="203"/>
      <c r="AA2387" s="203"/>
    </row>
    <row r="2388" spans="23:27" ht="15.75">
      <c r="W2388" s="203"/>
      <c r="X2388" s="203"/>
      <c r="Y2388" s="203"/>
      <c r="Z2388" s="203"/>
      <c r="AA2388" s="203"/>
    </row>
    <row r="2389" spans="23:27" ht="15.75">
      <c r="W2389" s="203"/>
      <c r="X2389" s="203"/>
      <c r="Y2389" s="203"/>
      <c r="Z2389" s="203"/>
      <c r="AA2389" s="203"/>
    </row>
    <row r="2390" spans="23:27" ht="15.75">
      <c r="W2390" s="203"/>
      <c r="X2390" s="203"/>
      <c r="Y2390" s="203"/>
      <c r="Z2390" s="203"/>
      <c r="AA2390" s="203"/>
    </row>
    <row r="2391" spans="23:27" ht="15.75">
      <c r="W2391" s="203"/>
      <c r="X2391" s="203"/>
      <c r="Y2391" s="203"/>
      <c r="Z2391" s="203"/>
      <c r="AA2391" s="203"/>
    </row>
    <row r="2392" spans="23:27" ht="15.75">
      <c r="W2392" s="203"/>
      <c r="X2392" s="203"/>
      <c r="Y2392" s="203"/>
      <c r="Z2392" s="203"/>
      <c r="AA2392" s="203"/>
    </row>
    <row r="2393" spans="23:27" ht="15.75">
      <c r="W2393" s="203"/>
      <c r="X2393" s="203"/>
      <c r="Y2393" s="203"/>
      <c r="Z2393" s="203"/>
      <c r="AA2393" s="203"/>
    </row>
    <row r="2394" spans="23:27" ht="15.75">
      <c r="W2394" s="203"/>
      <c r="X2394" s="203"/>
      <c r="Y2394" s="203"/>
      <c r="Z2394" s="203"/>
      <c r="AA2394" s="203"/>
    </row>
    <row r="2395" spans="23:27" ht="15.75">
      <c r="W2395" s="203"/>
      <c r="X2395" s="203"/>
      <c r="Y2395" s="203"/>
      <c r="Z2395" s="203"/>
      <c r="AA2395" s="203"/>
    </row>
    <row r="2396" spans="23:27" ht="15.75">
      <c r="W2396" s="203"/>
      <c r="X2396" s="203"/>
      <c r="Y2396" s="203"/>
      <c r="Z2396" s="203"/>
      <c r="AA2396" s="203"/>
    </row>
    <row r="2397" spans="23:27" ht="15.75">
      <c r="W2397" s="203"/>
      <c r="X2397" s="203"/>
      <c r="Y2397" s="203"/>
      <c r="Z2397" s="203"/>
      <c r="AA2397" s="203"/>
    </row>
    <row r="2398" spans="23:27" ht="15.75">
      <c r="W2398" s="203"/>
      <c r="X2398" s="203"/>
      <c r="Y2398" s="203"/>
      <c r="Z2398" s="203"/>
      <c r="AA2398" s="203"/>
    </row>
    <row r="2399" spans="23:27" ht="15.75">
      <c r="W2399" s="203"/>
      <c r="X2399" s="203"/>
      <c r="Y2399" s="203"/>
      <c r="Z2399" s="203"/>
      <c r="AA2399" s="203"/>
    </row>
    <row r="2400" spans="23:27" ht="15.75">
      <c r="W2400" s="203"/>
      <c r="X2400" s="203"/>
      <c r="Y2400" s="203"/>
      <c r="Z2400" s="203"/>
      <c r="AA2400" s="203"/>
    </row>
    <row r="2401" spans="23:27" ht="15.75">
      <c r="W2401" s="203"/>
      <c r="X2401" s="203"/>
      <c r="Y2401" s="203"/>
      <c r="Z2401" s="203"/>
      <c r="AA2401" s="203"/>
    </row>
    <row r="2402" spans="23:27" ht="15.75">
      <c r="W2402" s="203"/>
      <c r="X2402" s="203"/>
      <c r="Y2402" s="203"/>
      <c r="Z2402" s="203"/>
      <c r="AA2402" s="203"/>
    </row>
    <row r="2403" spans="23:27" ht="15.75">
      <c r="W2403" s="203"/>
      <c r="X2403" s="203"/>
      <c r="Y2403" s="203"/>
      <c r="Z2403" s="203"/>
      <c r="AA2403" s="203"/>
    </row>
    <row r="2404" spans="23:27" ht="15.75">
      <c r="W2404" s="203"/>
      <c r="X2404" s="203"/>
      <c r="Y2404" s="203"/>
      <c r="Z2404" s="203"/>
      <c r="AA2404" s="203"/>
    </row>
    <row r="2405" spans="23:27" ht="15.75">
      <c r="W2405" s="203"/>
      <c r="X2405" s="203"/>
      <c r="Y2405" s="203"/>
      <c r="Z2405" s="203"/>
      <c r="AA2405" s="203"/>
    </row>
    <row r="2406" spans="23:27" ht="15.75">
      <c r="W2406" s="203"/>
      <c r="X2406" s="203"/>
      <c r="Y2406" s="203"/>
      <c r="Z2406" s="203"/>
      <c r="AA2406" s="203"/>
    </row>
    <row r="2407" spans="23:27" ht="15.75">
      <c r="W2407" s="203"/>
      <c r="X2407" s="203"/>
      <c r="Y2407" s="203"/>
      <c r="Z2407" s="203"/>
      <c r="AA2407" s="203"/>
    </row>
    <row r="2408" spans="23:27" ht="15.75">
      <c r="W2408" s="203"/>
      <c r="X2408" s="203"/>
      <c r="Y2408" s="203"/>
      <c r="Z2408" s="203"/>
      <c r="AA2408" s="203"/>
    </row>
    <row r="2409" spans="23:27" ht="15.75">
      <c r="W2409" s="203"/>
      <c r="X2409" s="203"/>
      <c r="Y2409" s="203"/>
      <c r="Z2409" s="203"/>
      <c r="AA2409" s="203"/>
    </row>
    <row r="2410" spans="23:27" ht="15.75">
      <c r="W2410" s="203"/>
      <c r="X2410" s="203"/>
      <c r="Y2410" s="203"/>
      <c r="Z2410" s="203"/>
      <c r="AA2410" s="203"/>
    </row>
    <row r="2411" spans="23:27" ht="15.75">
      <c r="W2411" s="203"/>
      <c r="X2411" s="203"/>
      <c r="Y2411" s="203"/>
      <c r="Z2411" s="203"/>
      <c r="AA2411" s="203"/>
    </row>
    <row r="2412" spans="23:27" ht="15.75">
      <c r="W2412" s="203"/>
      <c r="X2412" s="203"/>
      <c r="Y2412" s="203"/>
      <c r="Z2412" s="203"/>
      <c r="AA2412" s="203"/>
    </row>
    <row r="2413" spans="23:27" ht="15.75">
      <c r="W2413" s="203"/>
      <c r="X2413" s="203"/>
      <c r="Y2413" s="203"/>
      <c r="Z2413" s="203"/>
      <c r="AA2413" s="203"/>
    </row>
    <row r="2414" spans="23:27" ht="15.75">
      <c r="W2414" s="203"/>
      <c r="X2414" s="203"/>
      <c r="Y2414" s="203"/>
      <c r="Z2414" s="203"/>
      <c r="AA2414" s="203"/>
    </row>
    <row r="2415" spans="23:27" ht="15.75">
      <c r="W2415" s="203"/>
      <c r="X2415" s="203"/>
      <c r="Y2415" s="203"/>
      <c r="Z2415" s="203"/>
      <c r="AA2415" s="203"/>
    </row>
    <row r="2416" spans="23:27" ht="15.75">
      <c r="W2416" s="203"/>
      <c r="X2416" s="203"/>
      <c r="Y2416" s="203"/>
      <c r="Z2416" s="203"/>
      <c r="AA2416" s="203"/>
    </row>
    <row r="2417" spans="23:27" ht="15.75">
      <c r="W2417" s="203"/>
      <c r="X2417" s="203"/>
      <c r="Y2417" s="203"/>
      <c r="Z2417" s="203"/>
      <c r="AA2417" s="203"/>
    </row>
    <row r="2418" spans="23:27" ht="15.75">
      <c r="W2418" s="203"/>
      <c r="X2418" s="203"/>
      <c r="Y2418" s="203"/>
      <c r="Z2418" s="203"/>
      <c r="AA2418" s="203"/>
    </row>
    <row r="2419" spans="23:27" ht="15.75">
      <c r="W2419" s="203"/>
      <c r="X2419" s="203"/>
      <c r="Y2419" s="203"/>
      <c r="Z2419" s="203"/>
      <c r="AA2419" s="203"/>
    </row>
    <row r="2420" spans="23:27" ht="15.75">
      <c r="W2420" s="203"/>
      <c r="X2420" s="203"/>
      <c r="Y2420" s="203"/>
      <c r="Z2420" s="203"/>
      <c r="AA2420" s="203"/>
    </row>
    <row r="2421" spans="23:27" ht="15.75">
      <c r="W2421" s="203"/>
      <c r="X2421" s="203"/>
      <c r="Y2421" s="203"/>
      <c r="Z2421" s="203"/>
      <c r="AA2421" s="203"/>
    </row>
    <row r="2422" spans="23:27" ht="15.75">
      <c r="W2422" s="203"/>
      <c r="X2422" s="203"/>
      <c r="Y2422" s="203"/>
      <c r="Z2422" s="203"/>
      <c r="AA2422" s="203"/>
    </row>
    <row r="2423" spans="23:27" ht="15.75">
      <c r="W2423" s="203"/>
      <c r="X2423" s="203"/>
      <c r="Y2423" s="203"/>
      <c r="Z2423" s="203"/>
      <c r="AA2423" s="203"/>
    </row>
    <row r="2424" spans="23:27" ht="15.75">
      <c r="W2424" s="203"/>
      <c r="X2424" s="203"/>
      <c r="Y2424" s="203"/>
      <c r="Z2424" s="203"/>
      <c r="AA2424" s="203"/>
    </row>
    <row r="2425" spans="23:27" ht="15.75">
      <c r="W2425" s="203"/>
      <c r="X2425" s="203"/>
      <c r="Y2425" s="203"/>
      <c r="Z2425" s="203"/>
      <c r="AA2425" s="203"/>
    </row>
    <row r="2426" spans="23:27" ht="15.75">
      <c r="W2426" s="203"/>
      <c r="X2426" s="203"/>
      <c r="Y2426" s="203"/>
      <c r="Z2426" s="203"/>
      <c r="AA2426" s="203"/>
    </row>
    <row r="2427" spans="23:27" ht="15.75">
      <c r="W2427" s="203"/>
      <c r="X2427" s="203"/>
      <c r="Y2427" s="203"/>
      <c r="Z2427" s="203"/>
      <c r="AA2427" s="203"/>
    </row>
    <row r="2428" spans="23:27" ht="15.75">
      <c r="W2428" s="203"/>
      <c r="X2428" s="203"/>
      <c r="Y2428" s="203"/>
      <c r="Z2428" s="203"/>
      <c r="AA2428" s="203"/>
    </row>
    <row r="2429" spans="23:27" ht="15.75">
      <c r="W2429" s="203"/>
      <c r="X2429" s="203"/>
      <c r="Y2429" s="203"/>
      <c r="Z2429" s="203"/>
      <c r="AA2429" s="203"/>
    </row>
    <row r="2430" spans="23:27" ht="15.75">
      <c r="W2430" s="203"/>
      <c r="X2430" s="203"/>
      <c r="Y2430" s="203"/>
      <c r="Z2430" s="203"/>
      <c r="AA2430" s="203"/>
    </row>
    <row r="2431" spans="23:27" ht="15.75">
      <c r="W2431" s="203"/>
      <c r="X2431" s="203"/>
      <c r="Y2431" s="203"/>
      <c r="Z2431" s="203"/>
      <c r="AA2431" s="203"/>
    </row>
    <row r="2432" spans="23:27" ht="15.75">
      <c r="W2432" s="203"/>
      <c r="X2432" s="203"/>
      <c r="Y2432" s="203"/>
      <c r="Z2432" s="203"/>
      <c r="AA2432" s="203"/>
    </row>
    <row r="2433" spans="23:27" ht="15.75">
      <c r="W2433" s="203"/>
      <c r="X2433" s="203"/>
      <c r="Y2433" s="203"/>
      <c r="Z2433" s="203"/>
      <c r="AA2433" s="203"/>
    </row>
    <row r="2434" spans="23:27" ht="15.75">
      <c r="W2434" s="203"/>
      <c r="X2434" s="203"/>
      <c r="Y2434" s="203"/>
      <c r="Z2434" s="203"/>
      <c r="AA2434" s="203"/>
    </row>
    <row r="2435" spans="23:27" ht="15.75">
      <c r="W2435" s="203"/>
      <c r="X2435" s="203"/>
      <c r="Y2435" s="203"/>
      <c r="Z2435" s="203"/>
      <c r="AA2435" s="203"/>
    </row>
    <row r="2436" spans="23:27" ht="15.75">
      <c r="W2436" s="203"/>
      <c r="X2436" s="203"/>
      <c r="Y2436" s="203"/>
      <c r="Z2436" s="203"/>
      <c r="AA2436" s="203"/>
    </row>
    <row r="2437" spans="23:27" ht="15.75">
      <c r="W2437" s="203"/>
      <c r="X2437" s="203"/>
      <c r="Y2437" s="203"/>
      <c r="Z2437" s="203"/>
      <c r="AA2437" s="203"/>
    </row>
    <row r="2438" spans="23:27" ht="15.75">
      <c r="W2438" s="203"/>
      <c r="X2438" s="203"/>
      <c r="Y2438" s="203"/>
      <c r="Z2438" s="203"/>
      <c r="AA2438" s="203"/>
    </row>
    <row r="2439" spans="23:27" ht="15.75">
      <c r="W2439" s="203"/>
      <c r="X2439" s="203"/>
      <c r="Y2439" s="203"/>
      <c r="Z2439" s="203"/>
      <c r="AA2439" s="203"/>
    </row>
    <row r="2440" spans="23:27" ht="15.75">
      <c r="W2440" s="203"/>
      <c r="X2440" s="203"/>
      <c r="Y2440" s="203"/>
      <c r="Z2440" s="203"/>
      <c r="AA2440" s="203"/>
    </row>
    <row r="2441" spans="23:27" ht="15.75">
      <c r="W2441" s="203"/>
      <c r="X2441" s="203"/>
      <c r="Y2441" s="203"/>
      <c r="Z2441" s="203"/>
      <c r="AA2441" s="203"/>
    </row>
    <row r="2442" spans="23:27" ht="15.75">
      <c r="W2442" s="203"/>
      <c r="X2442" s="203"/>
      <c r="Y2442" s="203"/>
      <c r="Z2442" s="203"/>
      <c r="AA2442" s="203"/>
    </row>
    <row r="2443" spans="23:27" ht="15.75">
      <c r="W2443" s="203"/>
      <c r="X2443" s="203"/>
      <c r="Y2443" s="203"/>
      <c r="Z2443" s="203"/>
      <c r="AA2443" s="203"/>
    </row>
    <row r="2444" spans="23:27" ht="15.75">
      <c r="W2444" s="203"/>
      <c r="X2444" s="203"/>
      <c r="Y2444" s="203"/>
      <c r="Z2444" s="203"/>
      <c r="AA2444" s="203"/>
    </row>
  </sheetData>
  <sheetProtection/>
  <mergeCells count="7">
    <mergeCell ref="B3:W3"/>
    <mergeCell ref="T5:V5"/>
    <mergeCell ref="P5:R5"/>
    <mergeCell ref="L5:N5"/>
    <mergeCell ref="C5:F5"/>
    <mergeCell ref="H5:H6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pc</cp:lastModifiedBy>
  <cp:lastPrinted>2014-07-01T12:26:13Z</cp:lastPrinted>
  <dcterms:created xsi:type="dcterms:W3CDTF">2004-10-06T08:30:47Z</dcterms:created>
  <dcterms:modified xsi:type="dcterms:W3CDTF">2017-06-20T10:36:43Z</dcterms:modified>
  <cp:category/>
  <cp:version/>
  <cp:contentType/>
  <cp:contentStatus/>
</cp:coreProperties>
</file>